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6" i="1" l="1"/>
  <c r="D175" i="1"/>
  <c r="D174" i="1"/>
  <c r="D173" i="1"/>
  <c r="D143" i="1"/>
  <c r="D163" i="1" s="1"/>
  <c r="D136" i="1"/>
  <c r="D135" i="1"/>
  <c r="D134" i="1"/>
  <c r="D133" i="1"/>
  <c r="D137" i="1" s="1"/>
  <c r="D132" i="1"/>
  <c r="D125" i="1"/>
  <c r="D127" i="1" s="1"/>
  <c r="D122" i="1"/>
  <c r="D129" i="1" s="1"/>
  <c r="D121" i="1"/>
  <c r="D141" i="1" s="1"/>
  <c r="D142" i="1" s="1"/>
  <c r="D120" i="1"/>
  <c r="D126" i="1" l="1"/>
  <c r="D130" i="1"/>
  <c r="D131" i="1" s="1"/>
  <c r="D124" i="1"/>
  <c r="D128" i="1"/>
  <c r="D152" i="1"/>
  <c r="D154" i="1"/>
  <c r="D158" i="1"/>
  <c r="D160" i="1"/>
  <c r="D159" i="1" s="1"/>
  <c r="D162" i="1"/>
  <c r="D123" i="1"/>
  <c r="D153" i="1"/>
  <c r="D161" i="1" s="1"/>
  <c r="D157" i="1"/>
  <c r="D138" i="1" l="1"/>
  <c r="D139" i="1"/>
  <c r="D140" i="1"/>
  <c r="D81" i="1" l="1"/>
  <c r="D80" i="1"/>
  <c r="D79" i="1"/>
  <c r="D78" i="1"/>
  <c r="D68" i="1"/>
  <c r="D67" i="1"/>
  <c r="D65" i="1"/>
  <c r="D64" i="1"/>
  <c r="D35" i="1"/>
  <c r="D34" i="1"/>
  <c r="D63" i="1" s="1"/>
  <c r="D31" i="1"/>
  <c r="D32" i="1" s="1"/>
  <c r="D58" i="1" l="1"/>
  <c r="D66" i="1" s="1"/>
  <c r="D62" i="1"/>
  <c r="D28" i="1" s="1"/>
  <c r="D59" i="1"/>
  <c r="D29" i="1" l="1"/>
  <c r="D30" i="1"/>
</calcChain>
</file>

<file path=xl/sharedStrings.xml><?xml version="1.0" encoding="utf-8"?>
<sst xmlns="http://schemas.openxmlformats.org/spreadsheetml/2006/main" count="411" uniqueCount="97">
  <si>
    <t>Клон 4</t>
  </si>
  <si>
    <t>ул. Добруджа</t>
  </si>
  <si>
    <t>I.</t>
  </si>
  <si>
    <t>Основно Трасе ПЕВП ø160мм</t>
  </si>
  <si>
    <t>№</t>
  </si>
  <si>
    <t>Наименование</t>
  </si>
  <si>
    <t>Мярка</t>
  </si>
  <si>
    <t>К-во</t>
  </si>
  <si>
    <t xml:space="preserve">Рязане с фугорез на асфалтова настилка </t>
  </si>
  <si>
    <t>л.м.</t>
  </si>
  <si>
    <t xml:space="preserve">Разваляне асфалтова настилка </t>
  </si>
  <si>
    <t>м2</t>
  </si>
  <si>
    <t>Направа на Изкоп машинен с багер на отвал - 70%, от които:</t>
  </si>
  <si>
    <t>м3</t>
  </si>
  <si>
    <t>Направа на Изкоп с багер в земни почви на отвал - 70%</t>
  </si>
  <si>
    <t>Направа на Изкоп с багер в скални почви на отвал - 30%</t>
  </si>
  <si>
    <t>Направа на Изкоп с дълб. до 2м. ръчно - 30%, от които:</t>
  </si>
  <si>
    <t>Направа на Изкоп с дълб. до 2м. ръчно в земни почви - 70%</t>
  </si>
  <si>
    <t>Направа на Изкоп с дълб. до 2м. ръчно в скални почви - 30%</t>
  </si>
  <si>
    <t>Прехвърляне на изкопаната маса на 2,00 м вертикално и хоризонтално</t>
  </si>
  <si>
    <t>Натоварване излишната пръст с багер на самосвал</t>
  </si>
  <si>
    <t>Разриване с булдозер на земни маси</t>
  </si>
  <si>
    <t>Превоз на земни маси със самосвал на 5км.</t>
  </si>
  <si>
    <t>Неплътно укрепване и разкрепване на изкопи</t>
  </si>
  <si>
    <t>Доставка на пясък със самосвал на 10км.</t>
  </si>
  <si>
    <t>Превоз с ръчни колички на пясък на 50м</t>
  </si>
  <si>
    <t xml:space="preserve">Подложка от пясък 15см.        </t>
  </si>
  <si>
    <t>Засипване на тръби с пясък - 30см.</t>
  </si>
  <si>
    <t>Уплътняване на пясък с пневматична трамбовка</t>
  </si>
  <si>
    <t>Доставка на несортирани земни маси</t>
  </si>
  <si>
    <t>Превоз на несортирани земни маси на 50м</t>
  </si>
  <si>
    <t>Засипване изкоп с несортирани земни маси с трамбоване през 20см.</t>
  </si>
  <si>
    <t>Натоварване асфалтови отпадъци на самосвал</t>
  </si>
  <si>
    <t>Извозване асфалтови отпадъци със самосвал на 5км.</t>
  </si>
  <si>
    <t xml:space="preserve">Доставка и полагане в изкоп на ПЕВП тръби ø160мм.  </t>
  </si>
  <si>
    <t>Доставка и полагане в изкоп на ПЕВП тръби ø90мм за откл=10.54л.м+ 2 х 7.15л.м+14.80л.м+5.13л.м</t>
  </si>
  <si>
    <t xml:space="preserve">Челна заварка на ПЕВП тръби ø160мм.  </t>
  </si>
  <si>
    <t>бр.</t>
  </si>
  <si>
    <t xml:space="preserve">Челна заварка на ПЕВП тръби ø90мм.  </t>
  </si>
  <si>
    <t>Доставка и монтаж на ПЕ Намалител ø200мм/ø160мм</t>
  </si>
  <si>
    <t>Доставка и монтаж на ПЕ Намалител ø160мм/ø90мм</t>
  </si>
  <si>
    <t>Доставка и монтаж на ПЕ Тройник Намалител ø160мм/ø90мм</t>
  </si>
  <si>
    <t>Доставка и монтаж на ПЕ Тройник ø160мм/ø160мм</t>
  </si>
  <si>
    <t>Доставка и монтаж на Ун.фл.адаптор за Стоманени тръби - DN200</t>
  </si>
  <si>
    <t>Доставка и монтаж на Свободен Фланец ø200мм</t>
  </si>
  <si>
    <t>Доставка и монтаж на Фланшови накрайник ø200мм</t>
  </si>
  <si>
    <t>Доставка и монтаж на Пожарен Хидрант ø70/80 комплект с пета-надз.</t>
  </si>
  <si>
    <t>Направа на Бетонов Опорен Блок</t>
  </si>
  <si>
    <t xml:space="preserve">Доставка и монтаж на Фланец Глух ø80 </t>
  </si>
  <si>
    <t>Доставка и монтаж на Свободен Фланец ø80мм/ø90мм</t>
  </si>
  <si>
    <t>Доставка и монтаж на Фланшови накрайник ø90мм</t>
  </si>
  <si>
    <t>Доставка и монтаж на Ун.фл.адапт. за Стоманени тръби DN150/158-182мм</t>
  </si>
  <si>
    <t>Доставка и монтаж на Свободен Фланец ø150мм/ø160мм</t>
  </si>
  <si>
    <t>Доставка и монтаж на Фланшови накрайник ø160мм</t>
  </si>
  <si>
    <t>Доставка и монтаж на СК ø200 с охранително гърне комплект</t>
  </si>
  <si>
    <t>Доставка и монтаж на СК ø150 с охранително гърне комплект</t>
  </si>
  <si>
    <t>Доставка и монтаж на СК ø80 с охранително гърне комплект</t>
  </si>
  <si>
    <t>Доставка и монтаж на Дъга ø90мм/22°</t>
  </si>
  <si>
    <t>Доставка и монтаж на Коляно ø160/45°</t>
  </si>
  <si>
    <t>Доставка и монтаж на Коляно ø160/12°</t>
  </si>
  <si>
    <t xml:space="preserve">Хидравлично изпитване на водопровод </t>
  </si>
  <si>
    <t>Дезинфекция на водопровод</t>
  </si>
  <si>
    <t>Укрепване на гърне за СК</t>
  </si>
  <si>
    <t>Доставка и монтаж на табели за СК</t>
  </si>
  <si>
    <t xml:space="preserve">Доставка, полагане и валиране каменна фракция 35/75 с Н=40см </t>
  </si>
  <si>
    <t xml:space="preserve">Доставка, полагане и валиране каменна фракция 0/15 за заклинване с Н=5см </t>
  </si>
  <si>
    <t>Доставка и полагане неплътен асфалт 5 см</t>
  </si>
  <si>
    <t>тон</t>
  </si>
  <si>
    <t>Битумна разливка двукратно</t>
  </si>
  <si>
    <t xml:space="preserve">Доставка и полагане на плътен асфалт 4 см </t>
  </si>
  <si>
    <t>Доставка и монтажна сигнална лента над водопровода</t>
  </si>
  <si>
    <t>Доставка и монтажна детекторна лента над водопровода</t>
  </si>
  <si>
    <t>II.</t>
  </si>
  <si>
    <t>Сградни Водопроводни Отклонения ПЕВП ø32мм</t>
  </si>
  <si>
    <t xml:space="preserve">Полагане ПЕВП тръби ø32мм.  </t>
  </si>
  <si>
    <t>Доставка и монтаж на Водовземна Скоба ф160/1"</t>
  </si>
  <si>
    <t xml:space="preserve">Доставка и монтаж на Коляно ф32/1"    </t>
  </si>
  <si>
    <t xml:space="preserve">Доставка и монтаж на ПМуфа  ф32/1" </t>
  </si>
  <si>
    <t xml:space="preserve">Доставка и монтаж на ТСК ф1"      </t>
  </si>
  <si>
    <t xml:space="preserve">Демонтаж и възстановяване на улични бордюри за СВО </t>
  </si>
  <si>
    <t xml:space="preserve">Демонтаж и възстановяване на тротоарни плочи за СВО </t>
  </si>
  <si>
    <t>Клон 5</t>
  </si>
  <si>
    <t>Основно Трасе ПЕВП ø90мм</t>
  </si>
  <si>
    <t>Доставка и полагане в изкоп на ПЕВП тръби ø90мм, вкл. откл. Ø90мм = 486.11+13.00+5.50+5.50</t>
  </si>
  <si>
    <t xml:space="preserve">Доставка и монтаж на ПЕ Тройник ø90мм/ø90мм </t>
  </si>
  <si>
    <t>Доставка и монтаж на Ун.фл.адапт. за АЦ тр.-DN80</t>
  </si>
  <si>
    <t>Доставка и монтаж на Фланец Глух ø80мм</t>
  </si>
  <si>
    <t>Доставка и монтаж на Водовземна Скоба ф90/1"</t>
  </si>
  <si>
    <t>РЕКАПИТУЛАЦИЯ</t>
  </si>
  <si>
    <t>КЛОН 5, УЛ."ДОБРУДЖА"</t>
  </si>
  <si>
    <t>КЛОН 4, УЛ."ДОБРУДЖА"</t>
  </si>
  <si>
    <t xml:space="preserve"> К-во</t>
  </si>
  <si>
    <t>eд.цена в лв. без ДДС</t>
  </si>
  <si>
    <t>общо в лв без ДДС.</t>
  </si>
  <si>
    <t>Общо лв. без ДДС:</t>
  </si>
  <si>
    <t>ОБЩА СТОЙНОСТ БЕЗ ДДС:</t>
  </si>
  <si>
    <t>KОЛИЧЕСТВЕНО СТОЙНОСТНА СМЕТКА  -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</si>
</sst>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/>
    <xf numFmtId="2" fontId="2" fillId="0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0" xfId="0" applyFont="1" applyBorder="1"/>
    <xf numFmtId="2" fontId="2" fillId="0" borderId="7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/>
    <xf numFmtId="0" fontId="2" fillId="0" borderId="7" xfId="0" applyFont="1" applyBorder="1"/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3" borderId="7" xfId="0" applyNumberFormat="1" applyFont="1" applyFill="1" applyBorder="1" applyAlignment="1">
      <alignment horizontal="left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/>
    <xf numFmtId="1" fontId="2" fillId="3" borderId="17" xfId="0" applyNumberFormat="1" applyFont="1" applyFill="1" applyBorder="1"/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18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7" xfId="0" applyFont="1" applyFill="1" applyBorder="1" applyAlignment="1"/>
    <xf numFmtId="0" fontId="2" fillId="0" borderId="7" xfId="0" applyFont="1" applyFill="1" applyBorder="1"/>
    <xf numFmtId="0" fontId="2" fillId="3" borderId="7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7" xfId="0" applyFont="1" applyBorder="1"/>
    <xf numFmtId="0" fontId="6" fillId="0" borderId="15" xfId="0" applyFont="1" applyBorder="1"/>
    <xf numFmtId="0" fontId="6" fillId="0" borderId="10" xfId="0" applyFont="1" applyBorder="1"/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" fontId="4" fillId="2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/>
    </xf>
    <xf numFmtId="0" fontId="2" fillId="0" borderId="8" xfId="0" applyFont="1" applyBorder="1"/>
    <xf numFmtId="0" fontId="2" fillId="0" borderId="27" xfId="0" applyFont="1" applyBorder="1" applyAlignment="1">
      <alignment horizontal="left" vertical="top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" fontId="3" fillId="0" borderId="0" xfId="0" applyNumberFormat="1" applyFont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7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workbookViewId="0">
      <selection activeCell="I8" sqref="I8"/>
    </sheetView>
  </sheetViews>
  <sheetFormatPr defaultRowHeight="15" x14ac:dyDescent="0.25"/>
  <cols>
    <col min="1" max="1" width="3.85546875" customWidth="1"/>
    <col min="2" max="2" width="49.5703125" customWidth="1"/>
    <col min="3" max="3" width="6.5703125" customWidth="1"/>
    <col min="4" max="4" width="8.85546875" customWidth="1"/>
  </cols>
  <sheetData>
    <row r="1" spans="1:6" x14ac:dyDescent="0.25">
      <c r="A1" s="1"/>
      <c r="B1" s="2"/>
      <c r="C1" s="1"/>
      <c r="D1" s="1"/>
      <c r="E1" s="1"/>
      <c r="F1" s="1"/>
    </row>
    <row r="2" spans="1:6" x14ac:dyDescent="0.25">
      <c r="A2" s="1"/>
      <c r="B2" s="2"/>
      <c r="C2" s="1"/>
      <c r="D2" s="1"/>
      <c r="E2" s="1"/>
      <c r="F2" s="1"/>
    </row>
    <row r="3" spans="1:6" ht="15.75" customHeight="1" x14ac:dyDescent="0.25">
      <c r="A3" s="66" t="s">
        <v>96</v>
      </c>
      <c r="B3" s="66"/>
      <c r="C3" s="66"/>
      <c r="D3" s="66"/>
      <c r="E3" s="66"/>
      <c r="F3" s="66"/>
    </row>
    <row r="4" spans="1:6" ht="15.75" x14ac:dyDescent="0.25">
      <c r="A4" s="3"/>
      <c r="B4" s="3"/>
      <c r="C4" s="3"/>
      <c r="D4" s="3"/>
      <c r="E4" s="1"/>
      <c r="F4" s="1"/>
    </row>
    <row r="5" spans="1:6" ht="17.25" customHeight="1" x14ac:dyDescent="0.25">
      <c r="A5" s="3"/>
      <c r="B5" s="3" t="s">
        <v>0</v>
      </c>
      <c r="C5" s="3"/>
      <c r="D5" s="3"/>
      <c r="E5" s="1"/>
      <c r="F5" s="1"/>
    </row>
    <row r="6" spans="1:6" ht="18" customHeight="1" x14ac:dyDescent="0.25">
      <c r="A6" s="3"/>
      <c r="B6" s="4" t="s">
        <v>1</v>
      </c>
      <c r="C6" s="3"/>
      <c r="D6" s="3"/>
      <c r="E6" s="1"/>
      <c r="F6" s="1"/>
    </row>
    <row r="7" spans="1:6" ht="15.75" thickBot="1" x14ac:dyDescent="0.3">
      <c r="A7" s="5"/>
      <c r="B7" s="6"/>
      <c r="C7" s="6"/>
      <c r="D7" s="6"/>
      <c r="E7" s="1"/>
      <c r="F7" s="1"/>
    </row>
    <row r="8" spans="1:6" ht="19.5" customHeight="1" thickBot="1" x14ac:dyDescent="0.3">
      <c r="A8" s="48" t="s">
        <v>2</v>
      </c>
      <c r="B8" s="81" t="s">
        <v>3</v>
      </c>
      <c r="C8" s="79"/>
      <c r="D8" s="79"/>
      <c r="E8" s="79"/>
      <c r="F8" s="80"/>
    </row>
    <row r="9" spans="1:6" ht="54.75" customHeight="1" thickBot="1" x14ac:dyDescent="0.3">
      <c r="A9" s="49" t="s">
        <v>4</v>
      </c>
      <c r="B9" s="50" t="s">
        <v>5</v>
      </c>
      <c r="C9" s="51" t="s">
        <v>6</v>
      </c>
      <c r="D9" s="52" t="s">
        <v>7</v>
      </c>
      <c r="E9" s="53" t="s">
        <v>92</v>
      </c>
      <c r="F9" s="54" t="s">
        <v>93</v>
      </c>
    </row>
    <row r="10" spans="1:6" ht="17.25" customHeight="1" x14ac:dyDescent="0.25">
      <c r="A10" s="43">
        <v>1</v>
      </c>
      <c r="B10" s="10" t="s">
        <v>8</v>
      </c>
      <c r="C10" s="11" t="s">
        <v>9</v>
      </c>
      <c r="D10" s="12">
        <v>1055.04</v>
      </c>
      <c r="E10" s="13"/>
      <c r="F10" s="13"/>
    </row>
    <row r="11" spans="1:6" ht="18.75" customHeight="1" x14ac:dyDescent="0.25">
      <c r="A11" s="44">
        <v>2</v>
      </c>
      <c r="B11" s="14" t="s">
        <v>10</v>
      </c>
      <c r="C11" s="15" t="s">
        <v>11</v>
      </c>
      <c r="D11" s="16">
        <v>620.98399999999992</v>
      </c>
      <c r="E11" s="17"/>
      <c r="F11" s="17"/>
    </row>
    <row r="12" spans="1:6" ht="31.5" customHeight="1" x14ac:dyDescent="0.25">
      <c r="A12" s="42">
        <v>3</v>
      </c>
      <c r="B12" s="14" t="s">
        <v>12</v>
      </c>
      <c r="C12" s="18" t="s">
        <v>13</v>
      </c>
      <c r="D12" s="16">
        <v>747.79224799999986</v>
      </c>
      <c r="E12" s="17"/>
      <c r="F12" s="17"/>
    </row>
    <row r="13" spans="1:6" ht="27.75" customHeight="1" x14ac:dyDescent="0.25">
      <c r="A13" s="42">
        <v>3.1</v>
      </c>
      <c r="B13" s="14" t="s">
        <v>14</v>
      </c>
      <c r="C13" s="18" t="s">
        <v>13</v>
      </c>
      <c r="D13" s="16">
        <v>523.45457359999989</v>
      </c>
      <c r="E13" s="17"/>
      <c r="F13" s="17"/>
    </row>
    <row r="14" spans="1:6" ht="25.5" customHeight="1" x14ac:dyDescent="0.25">
      <c r="A14" s="42">
        <v>3.2</v>
      </c>
      <c r="B14" s="14" t="s">
        <v>15</v>
      </c>
      <c r="C14" s="18" t="s">
        <v>13</v>
      </c>
      <c r="D14" s="16">
        <v>224.33767439999997</v>
      </c>
      <c r="E14" s="17"/>
      <c r="F14" s="17"/>
    </row>
    <row r="15" spans="1:6" ht="27" customHeight="1" x14ac:dyDescent="0.25">
      <c r="A15" s="44">
        <v>4</v>
      </c>
      <c r="B15" s="14" t="s">
        <v>16</v>
      </c>
      <c r="C15" s="18" t="s">
        <v>13</v>
      </c>
      <c r="D15" s="16">
        <v>320.48239199999995</v>
      </c>
      <c r="E15" s="17"/>
      <c r="F15" s="17"/>
    </row>
    <row r="16" spans="1:6" ht="24" customHeight="1" x14ac:dyDescent="0.25">
      <c r="A16" s="42">
        <v>4.0999999999999996</v>
      </c>
      <c r="B16" s="14" t="s">
        <v>17</v>
      </c>
      <c r="C16" s="18" t="s">
        <v>13</v>
      </c>
      <c r="D16" s="16">
        <v>224.33767439999994</v>
      </c>
      <c r="E16" s="17"/>
      <c r="F16" s="17"/>
    </row>
    <row r="17" spans="1:6" ht="25.5" customHeight="1" x14ac:dyDescent="0.25">
      <c r="A17" s="42">
        <v>4.2</v>
      </c>
      <c r="B17" s="14" t="s">
        <v>18</v>
      </c>
      <c r="C17" s="18" t="s">
        <v>13</v>
      </c>
      <c r="D17" s="16">
        <v>96.144717599999979</v>
      </c>
      <c r="E17" s="17"/>
      <c r="F17" s="17"/>
    </row>
    <row r="18" spans="1:6" ht="26.25" customHeight="1" x14ac:dyDescent="0.25">
      <c r="A18" s="45">
        <v>5</v>
      </c>
      <c r="B18" s="19" t="s">
        <v>19</v>
      </c>
      <c r="C18" s="18" t="s">
        <v>13</v>
      </c>
      <c r="D18" s="20">
        <v>320.48239199999995</v>
      </c>
      <c r="E18" s="17"/>
      <c r="F18" s="17"/>
    </row>
    <row r="19" spans="1:6" ht="18.75" customHeight="1" x14ac:dyDescent="0.25">
      <c r="A19" s="44">
        <v>6</v>
      </c>
      <c r="B19" s="19" t="s">
        <v>20</v>
      </c>
      <c r="C19" s="18" t="s">
        <v>13</v>
      </c>
      <c r="D19" s="16">
        <v>1068.2746399999999</v>
      </c>
      <c r="E19" s="17"/>
      <c r="F19" s="17"/>
    </row>
    <row r="20" spans="1:6" ht="19.5" customHeight="1" x14ac:dyDescent="0.25">
      <c r="A20" s="45">
        <v>7</v>
      </c>
      <c r="B20" s="19" t="s">
        <v>21</v>
      </c>
      <c r="C20" s="18" t="s">
        <v>13</v>
      </c>
      <c r="D20" s="16">
        <v>1068.2746399999999</v>
      </c>
      <c r="E20" s="17"/>
      <c r="F20" s="17"/>
    </row>
    <row r="21" spans="1:6" ht="20.25" customHeight="1" x14ac:dyDescent="0.25">
      <c r="A21" s="44">
        <v>8</v>
      </c>
      <c r="B21" s="19" t="s">
        <v>22</v>
      </c>
      <c r="C21" s="18" t="s">
        <v>13</v>
      </c>
      <c r="D21" s="16">
        <v>1068.2746399999999</v>
      </c>
      <c r="E21" s="17"/>
      <c r="F21" s="17"/>
    </row>
    <row r="22" spans="1:6" ht="18.75" customHeight="1" x14ac:dyDescent="0.25">
      <c r="A22" s="45">
        <v>9</v>
      </c>
      <c r="B22" s="21" t="s">
        <v>23</v>
      </c>
      <c r="C22" s="18" t="s">
        <v>11</v>
      </c>
      <c r="D22" s="16">
        <v>1870.3843999999995</v>
      </c>
      <c r="E22" s="17"/>
      <c r="F22" s="17"/>
    </row>
    <row r="23" spans="1:6" ht="18.75" customHeight="1" x14ac:dyDescent="0.25">
      <c r="A23" s="44">
        <v>10</v>
      </c>
      <c r="B23" s="19" t="s">
        <v>24</v>
      </c>
      <c r="C23" s="18" t="s">
        <v>13</v>
      </c>
      <c r="D23" s="16">
        <v>257.55400000000003</v>
      </c>
      <c r="E23" s="17"/>
      <c r="F23" s="17"/>
    </row>
    <row r="24" spans="1:6" ht="19.5" customHeight="1" x14ac:dyDescent="0.25">
      <c r="A24" s="45">
        <v>11</v>
      </c>
      <c r="B24" s="19" t="s">
        <v>25</v>
      </c>
      <c r="C24" s="18" t="s">
        <v>13</v>
      </c>
      <c r="D24" s="16">
        <v>246.97399999999999</v>
      </c>
      <c r="E24" s="17"/>
      <c r="F24" s="17"/>
    </row>
    <row r="25" spans="1:6" ht="19.5" customHeight="1" x14ac:dyDescent="0.25">
      <c r="A25" s="44">
        <v>12</v>
      </c>
      <c r="B25" s="14" t="s">
        <v>26</v>
      </c>
      <c r="C25" s="18" t="s">
        <v>13</v>
      </c>
      <c r="D25" s="16">
        <v>89.378</v>
      </c>
      <c r="E25" s="17"/>
      <c r="F25" s="17"/>
    </row>
    <row r="26" spans="1:6" ht="17.25" customHeight="1" x14ac:dyDescent="0.25">
      <c r="A26" s="45">
        <v>13</v>
      </c>
      <c r="B26" s="14" t="s">
        <v>27</v>
      </c>
      <c r="C26" s="18" t="s">
        <v>13</v>
      </c>
      <c r="D26" s="16">
        <v>157.596</v>
      </c>
      <c r="E26" s="17"/>
      <c r="F26" s="17"/>
    </row>
    <row r="27" spans="1:6" ht="19.5" customHeight="1" x14ac:dyDescent="0.25">
      <c r="A27" s="44">
        <v>14</v>
      </c>
      <c r="B27" s="19" t="s">
        <v>28</v>
      </c>
      <c r="C27" s="18" t="s">
        <v>13</v>
      </c>
      <c r="D27" s="16">
        <v>257.55400000000003</v>
      </c>
      <c r="E27" s="17"/>
      <c r="F27" s="17"/>
    </row>
    <row r="28" spans="1:6" ht="19.5" customHeight="1" x14ac:dyDescent="0.25">
      <c r="A28" s="45">
        <v>15</v>
      </c>
      <c r="B28" s="19" t="s">
        <v>29</v>
      </c>
      <c r="C28" s="18" t="s">
        <v>13</v>
      </c>
      <c r="D28" s="16">
        <f>D19-D23-D62-D63+17.39</f>
        <v>522.37203999999986</v>
      </c>
      <c r="E28" s="17"/>
      <c r="F28" s="17"/>
    </row>
    <row r="29" spans="1:6" ht="19.5" customHeight="1" x14ac:dyDescent="0.25">
      <c r="A29" s="44">
        <v>16</v>
      </c>
      <c r="B29" s="19" t="s">
        <v>30</v>
      </c>
      <c r="C29" s="18" t="s">
        <v>13</v>
      </c>
      <c r="D29" s="16">
        <f>D28</f>
        <v>522.37203999999986</v>
      </c>
      <c r="E29" s="17"/>
      <c r="F29" s="17"/>
    </row>
    <row r="30" spans="1:6" ht="28.5" customHeight="1" x14ac:dyDescent="0.25">
      <c r="A30" s="45">
        <v>17</v>
      </c>
      <c r="B30" s="19" t="s">
        <v>31</v>
      </c>
      <c r="C30" s="18" t="s">
        <v>13</v>
      </c>
      <c r="D30" s="20">
        <f>D28</f>
        <v>522.37203999999986</v>
      </c>
      <c r="E30" s="17"/>
      <c r="F30" s="17"/>
    </row>
    <row r="31" spans="1:6" ht="19.5" customHeight="1" x14ac:dyDescent="0.25">
      <c r="A31" s="44">
        <v>18</v>
      </c>
      <c r="B31" s="22" t="s">
        <v>32</v>
      </c>
      <c r="C31" s="18" t="s">
        <v>13</v>
      </c>
      <c r="D31" s="16">
        <f>D11*0.12+2.26</f>
        <v>76.778079999999989</v>
      </c>
      <c r="E31" s="17"/>
      <c r="F31" s="17"/>
    </row>
    <row r="32" spans="1:6" ht="19.5" customHeight="1" x14ac:dyDescent="0.25">
      <c r="A32" s="45">
        <v>19</v>
      </c>
      <c r="B32" s="14" t="s">
        <v>33</v>
      </c>
      <c r="C32" s="18" t="s">
        <v>13</v>
      </c>
      <c r="D32" s="16">
        <f>D31</f>
        <v>76.778079999999989</v>
      </c>
      <c r="E32" s="17"/>
      <c r="F32" s="17"/>
    </row>
    <row r="33" spans="1:6" ht="19.5" customHeight="1" x14ac:dyDescent="0.25">
      <c r="A33" s="44">
        <v>20</v>
      </c>
      <c r="B33" s="23" t="s">
        <v>34</v>
      </c>
      <c r="C33" s="24" t="s">
        <v>9</v>
      </c>
      <c r="D33" s="25">
        <v>501.82</v>
      </c>
      <c r="E33" s="17"/>
      <c r="F33" s="17"/>
    </row>
    <row r="34" spans="1:6" ht="30" customHeight="1" x14ac:dyDescent="0.25">
      <c r="A34" s="45">
        <v>21</v>
      </c>
      <c r="B34" s="23" t="s">
        <v>35</v>
      </c>
      <c r="C34" s="24" t="s">
        <v>9</v>
      </c>
      <c r="D34" s="25">
        <f>10.54+2*7.15+14.8+5.13</f>
        <v>44.77</v>
      </c>
      <c r="E34" s="17"/>
      <c r="F34" s="17"/>
    </row>
    <row r="35" spans="1:6" ht="20.25" customHeight="1" x14ac:dyDescent="0.25">
      <c r="A35" s="44">
        <v>22</v>
      </c>
      <c r="B35" s="23" t="s">
        <v>36</v>
      </c>
      <c r="C35" s="24" t="s">
        <v>37</v>
      </c>
      <c r="D35" s="26">
        <f>D33/6+28</f>
        <v>111.63666666666667</v>
      </c>
      <c r="E35" s="17"/>
      <c r="F35" s="17"/>
    </row>
    <row r="36" spans="1:6" ht="19.5" customHeight="1" x14ac:dyDescent="0.25">
      <c r="A36" s="45">
        <v>23</v>
      </c>
      <c r="B36" s="23" t="s">
        <v>38</v>
      </c>
      <c r="C36" s="24" t="s">
        <v>37</v>
      </c>
      <c r="D36" s="26">
        <v>22</v>
      </c>
      <c r="E36" s="17"/>
      <c r="F36" s="17"/>
    </row>
    <row r="37" spans="1:6" ht="21" customHeight="1" x14ac:dyDescent="0.25">
      <c r="A37" s="44">
        <v>24</v>
      </c>
      <c r="B37" s="23" t="s">
        <v>39</v>
      </c>
      <c r="C37" s="24" t="s">
        <v>37</v>
      </c>
      <c r="D37" s="26">
        <v>1</v>
      </c>
      <c r="E37" s="17"/>
      <c r="F37" s="17"/>
    </row>
    <row r="38" spans="1:6" ht="18.75" customHeight="1" x14ac:dyDescent="0.25">
      <c r="A38" s="45">
        <v>25</v>
      </c>
      <c r="B38" s="23" t="s">
        <v>40</v>
      </c>
      <c r="C38" s="24" t="s">
        <v>37</v>
      </c>
      <c r="D38" s="26">
        <v>1</v>
      </c>
      <c r="E38" s="17"/>
      <c r="F38" s="17"/>
    </row>
    <row r="39" spans="1:6" ht="30.75" customHeight="1" x14ac:dyDescent="0.25">
      <c r="A39" s="44">
        <v>26</v>
      </c>
      <c r="B39" s="23" t="s">
        <v>41</v>
      </c>
      <c r="C39" s="24" t="s">
        <v>37</v>
      </c>
      <c r="D39" s="26">
        <v>7</v>
      </c>
      <c r="E39" s="17"/>
      <c r="F39" s="17"/>
    </row>
    <row r="40" spans="1:6" ht="20.25" customHeight="1" x14ac:dyDescent="0.25">
      <c r="A40" s="45">
        <v>27</v>
      </c>
      <c r="B40" s="23" t="s">
        <v>42</v>
      </c>
      <c r="C40" s="24" t="s">
        <v>37</v>
      </c>
      <c r="D40" s="26">
        <v>2</v>
      </c>
      <c r="E40" s="17"/>
      <c r="F40" s="17"/>
    </row>
    <row r="41" spans="1:6" ht="28.5" customHeight="1" x14ac:dyDescent="0.25">
      <c r="A41" s="44">
        <v>28</v>
      </c>
      <c r="B41" s="23" t="s">
        <v>43</v>
      </c>
      <c r="C41" s="24" t="s">
        <v>37</v>
      </c>
      <c r="D41" s="26">
        <v>1</v>
      </c>
      <c r="E41" s="17"/>
      <c r="F41" s="17"/>
    </row>
    <row r="42" spans="1:6" ht="18" customHeight="1" x14ac:dyDescent="0.25">
      <c r="A42" s="45">
        <v>29</v>
      </c>
      <c r="B42" s="27" t="s">
        <v>44</v>
      </c>
      <c r="C42" s="24" t="s">
        <v>37</v>
      </c>
      <c r="D42" s="25">
        <v>2</v>
      </c>
      <c r="E42" s="17"/>
      <c r="F42" s="17"/>
    </row>
    <row r="43" spans="1:6" ht="18.75" customHeight="1" x14ac:dyDescent="0.25">
      <c r="A43" s="44">
        <v>30</v>
      </c>
      <c r="B43" s="27" t="s">
        <v>45</v>
      </c>
      <c r="C43" s="24" t="s">
        <v>37</v>
      </c>
      <c r="D43" s="25">
        <v>2</v>
      </c>
      <c r="E43" s="17"/>
      <c r="F43" s="17"/>
    </row>
    <row r="44" spans="1:6" ht="27.75" customHeight="1" x14ac:dyDescent="0.25">
      <c r="A44" s="45">
        <v>31</v>
      </c>
      <c r="B44" s="27" t="s">
        <v>46</v>
      </c>
      <c r="C44" s="24" t="s">
        <v>37</v>
      </c>
      <c r="D44" s="26">
        <v>4</v>
      </c>
      <c r="E44" s="17"/>
      <c r="F44" s="17"/>
    </row>
    <row r="45" spans="1:6" ht="18" customHeight="1" x14ac:dyDescent="0.25">
      <c r="A45" s="44">
        <v>32</v>
      </c>
      <c r="B45" s="23" t="s">
        <v>47</v>
      </c>
      <c r="C45" s="24" t="s">
        <v>37</v>
      </c>
      <c r="D45" s="26">
        <v>21</v>
      </c>
      <c r="E45" s="17"/>
      <c r="F45" s="17"/>
    </row>
    <row r="46" spans="1:6" ht="18" customHeight="1" x14ac:dyDescent="0.25">
      <c r="A46" s="45">
        <v>33</v>
      </c>
      <c r="B46" s="23" t="s">
        <v>48</v>
      </c>
      <c r="C46" s="24" t="s">
        <v>37</v>
      </c>
      <c r="D46" s="26">
        <v>3</v>
      </c>
      <c r="E46" s="17"/>
      <c r="F46" s="17"/>
    </row>
    <row r="47" spans="1:6" ht="18" customHeight="1" x14ac:dyDescent="0.25">
      <c r="A47" s="44">
        <v>34</v>
      </c>
      <c r="B47" s="27" t="s">
        <v>49</v>
      </c>
      <c r="C47" s="24" t="s">
        <v>37</v>
      </c>
      <c r="D47" s="25">
        <v>12</v>
      </c>
      <c r="E47" s="17"/>
      <c r="F47" s="17"/>
    </row>
    <row r="48" spans="1:6" ht="19.5" customHeight="1" x14ac:dyDescent="0.25">
      <c r="A48" s="45">
        <v>35</v>
      </c>
      <c r="B48" s="27" t="s">
        <v>50</v>
      </c>
      <c r="C48" s="24" t="s">
        <v>37</v>
      </c>
      <c r="D48" s="25">
        <v>12</v>
      </c>
      <c r="E48" s="17"/>
      <c r="F48" s="17"/>
    </row>
    <row r="49" spans="1:6" ht="30" customHeight="1" x14ac:dyDescent="0.25">
      <c r="A49" s="44">
        <v>36</v>
      </c>
      <c r="B49" s="23" t="s">
        <v>51</v>
      </c>
      <c r="C49" s="24" t="s">
        <v>37</v>
      </c>
      <c r="D49" s="26">
        <v>1</v>
      </c>
      <c r="E49" s="17"/>
      <c r="F49" s="17"/>
    </row>
    <row r="50" spans="1:6" ht="29.25" customHeight="1" x14ac:dyDescent="0.25">
      <c r="A50" s="45">
        <v>37</v>
      </c>
      <c r="B50" s="27" t="s">
        <v>52</v>
      </c>
      <c r="C50" s="24" t="s">
        <v>37</v>
      </c>
      <c r="D50" s="25">
        <v>6</v>
      </c>
      <c r="E50" s="17"/>
      <c r="F50" s="17"/>
    </row>
    <row r="51" spans="1:6" ht="19.5" customHeight="1" x14ac:dyDescent="0.25">
      <c r="A51" s="44">
        <v>38</v>
      </c>
      <c r="B51" s="27" t="s">
        <v>53</v>
      </c>
      <c r="C51" s="24" t="s">
        <v>37</v>
      </c>
      <c r="D51" s="25">
        <v>6</v>
      </c>
      <c r="E51" s="17"/>
      <c r="F51" s="17"/>
    </row>
    <row r="52" spans="1:6" ht="31.5" customHeight="1" x14ac:dyDescent="0.25">
      <c r="A52" s="45">
        <v>39</v>
      </c>
      <c r="B52" s="23" t="s">
        <v>54</v>
      </c>
      <c r="C52" s="24" t="s">
        <v>37</v>
      </c>
      <c r="D52" s="26">
        <v>1</v>
      </c>
      <c r="E52" s="17"/>
      <c r="F52" s="17"/>
    </row>
    <row r="53" spans="1:6" ht="27" customHeight="1" x14ac:dyDescent="0.25">
      <c r="A53" s="44">
        <v>40</v>
      </c>
      <c r="B53" s="23" t="s">
        <v>55</v>
      </c>
      <c r="C53" s="24" t="s">
        <v>37</v>
      </c>
      <c r="D53" s="26">
        <v>3</v>
      </c>
      <c r="E53" s="17"/>
      <c r="F53" s="17"/>
    </row>
    <row r="54" spans="1:6" ht="27.75" customHeight="1" x14ac:dyDescent="0.25">
      <c r="A54" s="45">
        <v>41</v>
      </c>
      <c r="B54" s="23" t="s">
        <v>56</v>
      </c>
      <c r="C54" s="24" t="s">
        <v>37</v>
      </c>
      <c r="D54" s="26">
        <v>8</v>
      </c>
      <c r="E54" s="17"/>
      <c r="F54" s="17"/>
    </row>
    <row r="55" spans="1:6" ht="20.25" customHeight="1" x14ac:dyDescent="0.25">
      <c r="A55" s="44">
        <v>42</v>
      </c>
      <c r="B55" s="23" t="s">
        <v>57</v>
      </c>
      <c r="C55" s="24" t="s">
        <v>37</v>
      </c>
      <c r="D55" s="26">
        <v>1</v>
      </c>
      <c r="E55" s="17"/>
      <c r="F55" s="17"/>
    </row>
    <row r="56" spans="1:6" ht="18" customHeight="1" x14ac:dyDescent="0.25">
      <c r="A56" s="45">
        <v>43</v>
      </c>
      <c r="B56" s="23" t="s">
        <v>58</v>
      </c>
      <c r="C56" s="24" t="s">
        <v>37</v>
      </c>
      <c r="D56" s="26">
        <v>2</v>
      </c>
      <c r="E56" s="17"/>
      <c r="F56" s="17"/>
    </row>
    <row r="57" spans="1:6" ht="19.5" customHeight="1" x14ac:dyDescent="0.25">
      <c r="A57" s="44">
        <v>44</v>
      </c>
      <c r="B57" s="23" t="s">
        <v>59</v>
      </c>
      <c r="C57" s="24" t="s">
        <v>37</v>
      </c>
      <c r="D57" s="26">
        <v>1</v>
      </c>
      <c r="E57" s="17"/>
      <c r="F57" s="17"/>
    </row>
    <row r="58" spans="1:6" ht="21" customHeight="1" x14ac:dyDescent="0.25">
      <c r="A58" s="45">
        <v>45</v>
      </c>
      <c r="B58" s="23" t="s">
        <v>60</v>
      </c>
      <c r="C58" s="18" t="s">
        <v>9</v>
      </c>
      <c r="D58" s="16">
        <f>D33+D34</f>
        <v>546.59</v>
      </c>
      <c r="E58" s="17"/>
      <c r="F58" s="17"/>
    </row>
    <row r="59" spans="1:6" ht="20.25" customHeight="1" x14ac:dyDescent="0.25">
      <c r="A59" s="44">
        <v>46</v>
      </c>
      <c r="B59" s="21" t="s">
        <v>61</v>
      </c>
      <c r="C59" s="18" t="s">
        <v>9</v>
      </c>
      <c r="D59" s="16">
        <f>D33+D34</f>
        <v>546.59</v>
      </c>
      <c r="E59" s="17"/>
      <c r="F59" s="17"/>
    </row>
    <row r="60" spans="1:6" ht="21" customHeight="1" x14ac:dyDescent="0.25">
      <c r="A60" s="45">
        <v>47</v>
      </c>
      <c r="B60" s="28" t="s">
        <v>62</v>
      </c>
      <c r="C60" s="18" t="s">
        <v>37</v>
      </c>
      <c r="D60" s="16">
        <v>14</v>
      </c>
      <c r="E60" s="17"/>
      <c r="F60" s="17"/>
    </row>
    <row r="61" spans="1:6" ht="21" customHeight="1" x14ac:dyDescent="0.25">
      <c r="A61" s="44">
        <v>48</v>
      </c>
      <c r="B61" s="28" t="s">
        <v>63</v>
      </c>
      <c r="C61" s="18" t="s">
        <v>37</v>
      </c>
      <c r="D61" s="16">
        <v>14</v>
      </c>
      <c r="E61" s="17"/>
      <c r="F61" s="17"/>
    </row>
    <row r="62" spans="1:6" ht="30.75" customHeight="1" x14ac:dyDescent="0.25">
      <c r="A62" s="45">
        <v>49</v>
      </c>
      <c r="B62" s="19" t="s">
        <v>64</v>
      </c>
      <c r="C62" s="18" t="s">
        <v>13</v>
      </c>
      <c r="D62" s="20">
        <f>(D33+D34)*0.4*1.2+9.4</f>
        <v>271.76319999999998</v>
      </c>
      <c r="E62" s="17"/>
      <c r="F62" s="17"/>
    </row>
    <row r="63" spans="1:6" ht="30" customHeight="1" x14ac:dyDescent="0.25">
      <c r="A63" s="44">
        <v>50</v>
      </c>
      <c r="B63" s="19" t="s">
        <v>65</v>
      </c>
      <c r="C63" s="18" t="s">
        <v>13</v>
      </c>
      <c r="D63" s="16">
        <f>(D33+D34)*0.05*1.2+1.18</f>
        <v>33.9754</v>
      </c>
      <c r="E63" s="17"/>
      <c r="F63" s="17"/>
    </row>
    <row r="64" spans="1:6" ht="20.25" customHeight="1" x14ac:dyDescent="0.25">
      <c r="A64" s="45">
        <v>51</v>
      </c>
      <c r="B64" s="19" t="s">
        <v>66</v>
      </c>
      <c r="C64" s="18" t="s">
        <v>67</v>
      </c>
      <c r="D64" s="16">
        <f>D65*0.05*2.4+2.82</f>
        <v>98.787599999999983</v>
      </c>
      <c r="E64" s="17"/>
      <c r="F64" s="17"/>
    </row>
    <row r="65" spans="1:6" ht="22.5" customHeight="1" x14ac:dyDescent="0.25">
      <c r="A65" s="44">
        <v>52</v>
      </c>
      <c r="B65" s="19" t="s">
        <v>68</v>
      </c>
      <c r="C65" s="18" t="s">
        <v>11</v>
      </c>
      <c r="D65" s="16">
        <f>D11*1.25+23.5</f>
        <v>799.7299999999999</v>
      </c>
      <c r="E65" s="17"/>
      <c r="F65" s="17"/>
    </row>
    <row r="66" spans="1:6" ht="20.25" customHeight="1" x14ac:dyDescent="0.25">
      <c r="A66" s="45">
        <v>53</v>
      </c>
      <c r="B66" s="19" t="s">
        <v>69</v>
      </c>
      <c r="C66" s="18" t="s">
        <v>67</v>
      </c>
      <c r="D66" s="16">
        <f>D58*8*0.04*2.4-D108+2.26</f>
        <v>413.97712000000001</v>
      </c>
      <c r="E66" s="17"/>
      <c r="F66" s="17"/>
    </row>
    <row r="67" spans="1:6" ht="27.75" customHeight="1" x14ac:dyDescent="0.25">
      <c r="A67" s="44">
        <v>54</v>
      </c>
      <c r="B67" s="19" t="s">
        <v>70</v>
      </c>
      <c r="C67" s="18" t="s">
        <v>9</v>
      </c>
      <c r="D67" s="16">
        <f>D33+23.5</f>
        <v>525.31999999999994</v>
      </c>
      <c r="E67" s="17"/>
      <c r="F67" s="17"/>
    </row>
    <row r="68" spans="1:6" ht="27.75" customHeight="1" thickBot="1" x14ac:dyDescent="0.3">
      <c r="A68" s="55">
        <v>55</v>
      </c>
      <c r="B68" s="29" t="s">
        <v>71</v>
      </c>
      <c r="C68" s="30" t="s">
        <v>9</v>
      </c>
      <c r="D68" s="31">
        <f>D33+23.5</f>
        <v>525.31999999999994</v>
      </c>
      <c r="E68" s="56"/>
      <c r="F68" s="56"/>
    </row>
    <row r="69" spans="1:6" ht="15.75" thickBot="1" x14ac:dyDescent="0.3">
      <c r="A69" s="70"/>
      <c r="B69" s="71"/>
      <c r="C69" s="71"/>
      <c r="D69" s="71"/>
      <c r="E69" s="71"/>
      <c r="F69" s="72"/>
    </row>
    <row r="70" spans="1:6" ht="26.25" customHeight="1" x14ac:dyDescent="0.25">
      <c r="A70" s="46" t="s">
        <v>72</v>
      </c>
      <c r="B70" s="82" t="s">
        <v>73</v>
      </c>
      <c r="C70" s="83"/>
      <c r="D70" s="83"/>
      <c r="E70" s="83"/>
      <c r="F70" s="84"/>
    </row>
    <row r="71" spans="1:6" ht="23.25" customHeight="1" thickBot="1" x14ac:dyDescent="0.3">
      <c r="A71" s="47" t="s">
        <v>4</v>
      </c>
      <c r="B71" s="7" t="s">
        <v>5</v>
      </c>
      <c r="C71" s="8" t="s">
        <v>6</v>
      </c>
      <c r="D71" s="32" t="s">
        <v>91</v>
      </c>
      <c r="E71" s="17"/>
      <c r="F71" s="17"/>
    </row>
    <row r="72" spans="1:6" ht="21" customHeight="1" x14ac:dyDescent="0.25">
      <c r="A72" s="43">
        <v>1</v>
      </c>
      <c r="B72" s="10" t="s">
        <v>8</v>
      </c>
      <c r="C72" s="11" t="s">
        <v>9</v>
      </c>
      <c r="D72" s="12">
        <v>168</v>
      </c>
      <c r="E72" s="17"/>
      <c r="F72" s="17"/>
    </row>
    <row r="73" spans="1:6" ht="18.75" customHeight="1" x14ac:dyDescent="0.25">
      <c r="A73" s="44">
        <v>2</v>
      </c>
      <c r="B73" s="14" t="s">
        <v>10</v>
      </c>
      <c r="C73" s="15" t="s">
        <v>11</v>
      </c>
      <c r="D73" s="16">
        <v>67.199999999999989</v>
      </c>
      <c r="E73" s="17"/>
      <c r="F73" s="17"/>
    </row>
    <row r="74" spans="1:6" ht="27" customHeight="1" x14ac:dyDescent="0.25">
      <c r="A74" s="42">
        <v>3</v>
      </c>
      <c r="B74" s="14" t="s">
        <v>12</v>
      </c>
      <c r="C74" s="18" t="s">
        <v>13</v>
      </c>
      <c r="D74" s="16">
        <v>213.28523999999999</v>
      </c>
      <c r="E74" s="17"/>
      <c r="F74" s="17"/>
    </row>
    <row r="75" spans="1:6" ht="28.5" customHeight="1" x14ac:dyDescent="0.25">
      <c r="A75" s="42">
        <v>3.1</v>
      </c>
      <c r="B75" s="14" t="s">
        <v>14</v>
      </c>
      <c r="C75" s="18" t="s">
        <v>13</v>
      </c>
      <c r="D75" s="16">
        <v>149.29966799999997</v>
      </c>
      <c r="E75" s="17"/>
      <c r="F75" s="17"/>
    </row>
    <row r="76" spans="1:6" ht="29.25" customHeight="1" x14ac:dyDescent="0.25">
      <c r="A76" s="42">
        <v>3.2</v>
      </c>
      <c r="B76" s="14" t="s">
        <v>15</v>
      </c>
      <c r="C76" s="18" t="s">
        <v>13</v>
      </c>
      <c r="D76" s="16">
        <v>63.985571999999991</v>
      </c>
      <c r="E76" s="17"/>
      <c r="F76" s="17"/>
    </row>
    <row r="77" spans="1:6" ht="25.5" customHeight="1" x14ac:dyDescent="0.25">
      <c r="A77" s="44">
        <v>4</v>
      </c>
      <c r="B77" s="14" t="s">
        <v>16</v>
      </c>
      <c r="C77" s="18" t="s">
        <v>13</v>
      </c>
      <c r="D77" s="16">
        <v>95.336999999999989</v>
      </c>
      <c r="E77" s="17"/>
      <c r="F77" s="17"/>
    </row>
    <row r="78" spans="1:6" ht="27.75" customHeight="1" x14ac:dyDescent="0.25">
      <c r="A78" s="42">
        <v>4.0999999999999996</v>
      </c>
      <c r="B78" s="14" t="s">
        <v>17</v>
      </c>
      <c r="C78" s="18" t="s">
        <v>13</v>
      </c>
      <c r="D78" s="16">
        <f>0.7*D77</f>
        <v>66.735899999999987</v>
      </c>
      <c r="E78" s="17"/>
      <c r="F78" s="17"/>
    </row>
    <row r="79" spans="1:6" ht="32.25" customHeight="1" x14ac:dyDescent="0.25">
      <c r="A79" s="42">
        <v>4.2</v>
      </c>
      <c r="B79" s="14" t="s">
        <v>18</v>
      </c>
      <c r="C79" s="18" t="s">
        <v>13</v>
      </c>
      <c r="D79" s="16">
        <f>0.3*D77</f>
        <v>28.601099999999995</v>
      </c>
      <c r="E79" s="17"/>
      <c r="F79" s="17"/>
    </row>
    <row r="80" spans="1:6" ht="32.25" customHeight="1" x14ac:dyDescent="0.25">
      <c r="A80" s="45">
        <v>5</v>
      </c>
      <c r="B80" s="19" t="s">
        <v>19</v>
      </c>
      <c r="C80" s="18" t="s">
        <v>13</v>
      </c>
      <c r="D80" s="20">
        <f>SUM(D77)</f>
        <v>95.336999999999989</v>
      </c>
      <c r="E80" s="17"/>
      <c r="F80" s="17"/>
    </row>
    <row r="81" spans="1:6" ht="20.25" customHeight="1" x14ac:dyDescent="0.25">
      <c r="A81" s="44">
        <v>6</v>
      </c>
      <c r="B81" s="19" t="s">
        <v>20</v>
      </c>
      <c r="C81" s="18" t="s">
        <v>13</v>
      </c>
      <c r="D81" s="16">
        <f>D74+D77</f>
        <v>308.62223999999998</v>
      </c>
      <c r="E81" s="17"/>
      <c r="F81" s="17"/>
    </row>
    <row r="82" spans="1:6" ht="17.25" customHeight="1" x14ac:dyDescent="0.25">
      <c r="A82" s="45">
        <v>7</v>
      </c>
      <c r="B82" s="19" t="s">
        <v>21</v>
      </c>
      <c r="C82" s="18" t="s">
        <v>13</v>
      </c>
      <c r="D82" s="16">
        <v>308.62223999999992</v>
      </c>
      <c r="E82" s="17"/>
      <c r="F82" s="17"/>
    </row>
    <row r="83" spans="1:6" ht="20.25" customHeight="1" x14ac:dyDescent="0.25">
      <c r="A83" s="44">
        <v>8</v>
      </c>
      <c r="B83" s="19" t="s">
        <v>22</v>
      </c>
      <c r="C83" s="18" t="s">
        <v>13</v>
      </c>
      <c r="D83" s="16">
        <v>308.62223999999992</v>
      </c>
      <c r="E83" s="17"/>
      <c r="F83" s="17"/>
    </row>
    <row r="84" spans="1:6" ht="16.5" customHeight="1" x14ac:dyDescent="0.25">
      <c r="A84" s="45">
        <v>9</v>
      </c>
      <c r="B84" s="21" t="s">
        <v>23</v>
      </c>
      <c r="C84" s="18" t="s">
        <v>11</v>
      </c>
      <c r="D84" s="16">
        <v>761.73299999999995</v>
      </c>
      <c r="E84" s="17"/>
      <c r="F84" s="17"/>
    </row>
    <row r="85" spans="1:6" ht="20.25" customHeight="1" x14ac:dyDescent="0.25">
      <c r="A85" s="44">
        <v>10</v>
      </c>
      <c r="B85" s="19" t="s">
        <v>24</v>
      </c>
      <c r="C85" s="18" t="s">
        <v>13</v>
      </c>
      <c r="D85" s="16">
        <v>86.67</v>
      </c>
      <c r="E85" s="17"/>
      <c r="F85" s="17"/>
    </row>
    <row r="86" spans="1:6" ht="19.5" customHeight="1" x14ac:dyDescent="0.25">
      <c r="A86" s="45">
        <v>11</v>
      </c>
      <c r="B86" s="19" t="s">
        <v>25</v>
      </c>
      <c r="C86" s="18" t="s">
        <v>13</v>
      </c>
      <c r="D86" s="16">
        <v>86.67</v>
      </c>
      <c r="E86" s="17"/>
      <c r="F86" s="17"/>
    </row>
    <row r="87" spans="1:6" ht="20.25" customHeight="1" x14ac:dyDescent="0.25">
      <c r="A87" s="44">
        <v>12</v>
      </c>
      <c r="B87" s="14" t="s">
        <v>26</v>
      </c>
      <c r="C87" s="18" t="s">
        <v>13</v>
      </c>
      <c r="D87" s="16">
        <v>28.89</v>
      </c>
      <c r="E87" s="17"/>
      <c r="F87" s="17"/>
    </row>
    <row r="88" spans="1:6" ht="19.5" customHeight="1" x14ac:dyDescent="0.25">
      <c r="A88" s="45">
        <v>13</v>
      </c>
      <c r="B88" s="14" t="s">
        <v>27</v>
      </c>
      <c r="C88" s="18" t="s">
        <v>13</v>
      </c>
      <c r="D88" s="16">
        <v>57.78</v>
      </c>
      <c r="E88" s="17"/>
      <c r="F88" s="17"/>
    </row>
    <row r="89" spans="1:6" ht="18.75" customHeight="1" x14ac:dyDescent="0.25">
      <c r="A89" s="44">
        <v>14</v>
      </c>
      <c r="B89" s="19" t="s">
        <v>28</v>
      </c>
      <c r="C89" s="18" t="s">
        <v>13</v>
      </c>
      <c r="D89" s="16">
        <v>86.67</v>
      </c>
      <c r="E89" s="17"/>
      <c r="F89" s="17"/>
    </row>
    <row r="90" spans="1:6" ht="20.25" customHeight="1" x14ac:dyDescent="0.25">
      <c r="A90" s="45">
        <v>15</v>
      </c>
      <c r="B90" s="19" t="s">
        <v>29</v>
      </c>
      <c r="C90" s="18" t="s">
        <v>13</v>
      </c>
      <c r="D90" s="16">
        <v>135.28223999999997</v>
      </c>
      <c r="E90" s="17"/>
      <c r="F90" s="17"/>
    </row>
    <row r="91" spans="1:6" ht="19.5" customHeight="1" x14ac:dyDescent="0.25">
      <c r="A91" s="44">
        <v>16</v>
      </c>
      <c r="B91" s="19" t="s">
        <v>30</v>
      </c>
      <c r="C91" s="18" t="s">
        <v>13</v>
      </c>
      <c r="D91" s="16">
        <v>135.28223999999997</v>
      </c>
      <c r="E91" s="17"/>
      <c r="F91" s="17"/>
    </row>
    <row r="92" spans="1:6" ht="29.25" customHeight="1" x14ac:dyDescent="0.25">
      <c r="A92" s="45">
        <v>17</v>
      </c>
      <c r="B92" s="19" t="s">
        <v>31</v>
      </c>
      <c r="C92" s="18" t="s">
        <v>13</v>
      </c>
      <c r="D92" s="16">
        <v>135.28223999999997</v>
      </c>
      <c r="E92" s="17"/>
      <c r="F92" s="17"/>
    </row>
    <row r="93" spans="1:6" ht="19.5" customHeight="1" x14ac:dyDescent="0.25">
      <c r="A93" s="44">
        <v>18</v>
      </c>
      <c r="B93" s="22" t="s">
        <v>32</v>
      </c>
      <c r="C93" s="18" t="s">
        <v>13</v>
      </c>
      <c r="D93" s="16">
        <v>8.0640000000000001</v>
      </c>
      <c r="E93" s="17"/>
      <c r="F93" s="17"/>
    </row>
    <row r="94" spans="1:6" ht="18" customHeight="1" x14ac:dyDescent="0.25">
      <c r="A94" s="45">
        <v>19</v>
      </c>
      <c r="B94" s="14" t="s">
        <v>33</v>
      </c>
      <c r="C94" s="18" t="s">
        <v>13</v>
      </c>
      <c r="D94" s="16">
        <v>8.0640000000000001</v>
      </c>
      <c r="E94" s="17"/>
      <c r="F94" s="17"/>
    </row>
    <row r="95" spans="1:6" ht="16.5" customHeight="1" x14ac:dyDescent="0.25">
      <c r="A95" s="44">
        <v>20</v>
      </c>
      <c r="B95" s="19" t="s">
        <v>74</v>
      </c>
      <c r="C95" s="18" t="s">
        <v>9</v>
      </c>
      <c r="D95" s="16">
        <v>240.75</v>
      </c>
      <c r="E95" s="17"/>
      <c r="F95" s="17"/>
    </row>
    <row r="96" spans="1:6" ht="20.25" customHeight="1" x14ac:dyDescent="0.25">
      <c r="A96" s="45">
        <v>21</v>
      </c>
      <c r="B96" s="19" t="s">
        <v>75</v>
      </c>
      <c r="C96" s="18" t="s">
        <v>37</v>
      </c>
      <c r="D96" s="16">
        <v>30</v>
      </c>
      <c r="E96" s="17"/>
      <c r="F96" s="17"/>
    </row>
    <row r="97" spans="1:6" ht="18.75" customHeight="1" x14ac:dyDescent="0.25">
      <c r="A97" s="44">
        <v>22</v>
      </c>
      <c r="B97" s="19" t="s">
        <v>76</v>
      </c>
      <c r="C97" s="18" t="s">
        <v>37</v>
      </c>
      <c r="D97" s="16">
        <v>30</v>
      </c>
      <c r="E97" s="17"/>
      <c r="F97" s="17"/>
    </row>
    <row r="98" spans="1:6" ht="19.5" customHeight="1" x14ac:dyDescent="0.25">
      <c r="A98" s="45">
        <v>23</v>
      </c>
      <c r="B98" s="19" t="s">
        <v>77</v>
      </c>
      <c r="C98" s="18" t="s">
        <v>37</v>
      </c>
      <c r="D98" s="16">
        <v>30</v>
      </c>
      <c r="E98" s="17"/>
      <c r="F98" s="17"/>
    </row>
    <row r="99" spans="1:6" ht="18" customHeight="1" x14ac:dyDescent="0.25">
      <c r="A99" s="44">
        <v>24</v>
      </c>
      <c r="B99" s="19" t="s">
        <v>78</v>
      </c>
      <c r="C99" s="18" t="s">
        <v>37</v>
      </c>
      <c r="D99" s="16">
        <v>30</v>
      </c>
      <c r="E99" s="17"/>
      <c r="F99" s="17"/>
    </row>
    <row r="100" spans="1:6" ht="18.75" customHeight="1" x14ac:dyDescent="0.25">
      <c r="A100" s="45">
        <v>25</v>
      </c>
      <c r="B100" s="19" t="s">
        <v>60</v>
      </c>
      <c r="C100" s="18" t="s">
        <v>9</v>
      </c>
      <c r="D100" s="16">
        <v>240.75</v>
      </c>
      <c r="E100" s="17"/>
      <c r="F100" s="17"/>
    </row>
    <row r="101" spans="1:6" ht="18" customHeight="1" x14ac:dyDescent="0.25">
      <c r="A101" s="44">
        <v>26</v>
      </c>
      <c r="B101" s="21" t="s">
        <v>61</v>
      </c>
      <c r="C101" s="18" t="s">
        <v>9</v>
      </c>
      <c r="D101" s="16">
        <v>240.75</v>
      </c>
      <c r="E101" s="17"/>
      <c r="F101" s="17"/>
    </row>
    <row r="102" spans="1:6" ht="19.5" customHeight="1" x14ac:dyDescent="0.25">
      <c r="A102" s="45">
        <v>27</v>
      </c>
      <c r="B102" s="28" t="s">
        <v>62</v>
      </c>
      <c r="C102" s="18" t="s">
        <v>37</v>
      </c>
      <c r="D102" s="16">
        <v>30</v>
      </c>
      <c r="E102" s="17"/>
      <c r="F102" s="17"/>
    </row>
    <row r="103" spans="1:6" ht="22.5" customHeight="1" x14ac:dyDescent="0.25">
      <c r="A103" s="44">
        <v>28</v>
      </c>
      <c r="B103" s="28" t="s">
        <v>63</v>
      </c>
      <c r="C103" s="18" t="s">
        <v>37</v>
      </c>
      <c r="D103" s="16">
        <v>30</v>
      </c>
      <c r="E103" s="17"/>
      <c r="F103" s="17"/>
    </row>
    <row r="104" spans="1:6" ht="29.25" customHeight="1" x14ac:dyDescent="0.25">
      <c r="A104" s="45">
        <v>29</v>
      </c>
      <c r="B104" s="19" t="s">
        <v>64</v>
      </c>
      <c r="C104" s="18" t="s">
        <v>13</v>
      </c>
      <c r="D104" s="16">
        <v>77.040000000000006</v>
      </c>
      <c r="E104" s="17"/>
      <c r="F104" s="17"/>
    </row>
    <row r="105" spans="1:6" ht="30.75" customHeight="1" x14ac:dyDescent="0.25">
      <c r="A105" s="44">
        <v>30</v>
      </c>
      <c r="B105" s="19" t="s">
        <v>65</v>
      </c>
      <c r="C105" s="18" t="s">
        <v>13</v>
      </c>
      <c r="D105" s="16">
        <v>9.6300000000000008</v>
      </c>
      <c r="E105" s="17"/>
      <c r="F105" s="17"/>
    </row>
    <row r="106" spans="1:6" ht="18.75" customHeight="1" x14ac:dyDescent="0.25">
      <c r="A106" s="45">
        <v>31</v>
      </c>
      <c r="B106" s="19" t="s">
        <v>66</v>
      </c>
      <c r="C106" s="18" t="s">
        <v>67</v>
      </c>
      <c r="D106" s="16">
        <v>10.080000000000002</v>
      </c>
      <c r="E106" s="17"/>
      <c r="F106" s="17"/>
    </row>
    <row r="107" spans="1:6" ht="18" customHeight="1" x14ac:dyDescent="0.25">
      <c r="A107" s="44">
        <v>32</v>
      </c>
      <c r="B107" s="19" t="s">
        <v>68</v>
      </c>
      <c r="C107" s="18" t="s">
        <v>11</v>
      </c>
      <c r="D107" s="16">
        <v>84</v>
      </c>
      <c r="E107" s="17"/>
      <c r="F107" s="17"/>
    </row>
    <row r="108" spans="1:6" ht="18" customHeight="1" x14ac:dyDescent="0.25">
      <c r="A108" s="45">
        <v>33</v>
      </c>
      <c r="B108" s="19" t="s">
        <v>69</v>
      </c>
      <c r="C108" s="18" t="s">
        <v>67</v>
      </c>
      <c r="D108" s="16">
        <v>8.0640000000000001</v>
      </c>
      <c r="E108" s="17"/>
      <c r="F108" s="17"/>
    </row>
    <row r="109" spans="1:6" ht="27.75" customHeight="1" x14ac:dyDescent="0.25">
      <c r="A109" s="44">
        <v>34</v>
      </c>
      <c r="B109" s="19" t="s">
        <v>79</v>
      </c>
      <c r="C109" s="18" t="s">
        <v>9</v>
      </c>
      <c r="D109" s="16">
        <v>71.650000000000006</v>
      </c>
      <c r="E109" s="17"/>
      <c r="F109" s="17"/>
    </row>
    <row r="110" spans="1:6" ht="27" customHeight="1" x14ac:dyDescent="0.25">
      <c r="A110" s="45">
        <v>35</v>
      </c>
      <c r="B110" s="19" t="s">
        <v>80</v>
      </c>
      <c r="C110" s="18" t="s">
        <v>11</v>
      </c>
      <c r="D110" s="16">
        <v>71.499999999999986</v>
      </c>
      <c r="E110" s="17"/>
      <c r="F110" s="17"/>
    </row>
    <row r="111" spans="1:6" ht="32.25" customHeight="1" x14ac:dyDescent="0.25">
      <c r="A111" s="44">
        <v>36</v>
      </c>
      <c r="B111" s="19" t="s">
        <v>70</v>
      </c>
      <c r="C111" s="18" t="s">
        <v>9</v>
      </c>
      <c r="D111" s="16">
        <v>240.75</v>
      </c>
      <c r="E111" s="17"/>
      <c r="F111" s="17"/>
    </row>
    <row r="112" spans="1:6" ht="28.5" customHeight="1" x14ac:dyDescent="0.25">
      <c r="A112" s="57">
        <v>37</v>
      </c>
      <c r="B112" s="29" t="s">
        <v>71</v>
      </c>
      <c r="C112" s="30" t="s">
        <v>9</v>
      </c>
      <c r="D112" s="31">
        <v>240.75</v>
      </c>
      <c r="E112" s="56"/>
      <c r="F112" s="56"/>
    </row>
    <row r="113" spans="1:6" x14ac:dyDescent="0.25">
      <c r="A113" s="17"/>
      <c r="B113" s="73" t="s">
        <v>94</v>
      </c>
      <c r="C113" s="74"/>
      <c r="D113" s="74"/>
      <c r="E113" s="75"/>
      <c r="F113" s="17"/>
    </row>
    <row r="114" spans="1:6" ht="25.5" customHeight="1" x14ac:dyDescent="0.25">
      <c r="A114" s="3"/>
      <c r="B114" s="3"/>
      <c r="C114" s="3"/>
      <c r="D114" s="3"/>
      <c r="E114" s="1"/>
      <c r="F114" s="1"/>
    </row>
    <row r="115" spans="1:6" ht="15.75" x14ac:dyDescent="0.25">
      <c r="A115" s="3"/>
      <c r="B115" s="3" t="s">
        <v>81</v>
      </c>
      <c r="C115" s="3"/>
      <c r="D115" s="3"/>
      <c r="E115" s="1"/>
      <c r="F115" s="1"/>
    </row>
    <row r="116" spans="1:6" ht="15.75" x14ac:dyDescent="0.25">
      <c r="A116" s="3"/>
      <c r="B116" s="4" t="s">
        <v>1</v>
      </c>
      <c r="C116" s="3"/>
      <c r="D116" s="3"/>
      <c r="E116" s="1"/>
      <c r="F116" s="1"/>
    </row>
    <row r="117" spans="1:6" ht="15.75" thickBot="1" x14ac:dyDescent="0.3">
      <c r="A117" s="5"/>
      <c r="B117" s="6"/>
      <c r="C117" s="6"/>
      <c r="D117" s="6"/>
      <c r="E117" s="1"/>
      <c r="F117" s="1"/>
    </row>
    <row r="118" spans="1:6" ht="15.75" thickBot="1" x14ac:dyDescent="0.3">
      <c r="A118" s="58" t="s">
        <v>2</v>
      </c>
      <c r="B118" s="79" t="s">
        <v>82</v>
      </c>
      <c r="C118" s="79"/>
      <c r="D118" s="79"/>
      <c r="E118" s="79"/>
      <c r="F118" s="80"/>
    </row>
    <row r="119" spans="1:6" ht="45.75" thickBot="1" x14ac:dyDescent="0.3">
      <c r="A119" s="49" t="s">
        <v>4</v>
      </c>
      <c r="B119" s="50" t="s">
        <v>5</v>
      </c>
      <c r="C119" s="51" t="s">
        <v>6</v>
      </c>
      <c r="D119" s="52" t="s">
        <v>7</v>
      </c>
      <c r="E119" s="53" t="s">
        <v>92</v>
      </c>
      <c r="F119" s="54" t="s">
        <v>93</v>
      </c>
    </row>
    <row r="120" spans="1:6" x14ac:dyDescent="0.25">
      <c r="A120" s="43">
        <v>1</v>
      </c>
      <c r="B120" s="10" t="s">
        <v>8</v>
      </c>
      <c r="C120" s="11" t="s">
        <v>9</v>
      </c>
      <c r="D120" s="12">
        <f>486.11*2+2*1.2</f>
        <v>974.62</v>
      </c>
      <c r="E120" s="13"/>
      <c r="F120" s="13"/>
    </row>
    <row r="121" spans="1:6" x14ac:dyDescent="0.25">
      <c r="A121" s="44">
        <v>2</v>
      </c>
      <c r="B121" s="14" t="s">
        <v>10</v>
      </c>
      <c r="C121" s="15" t="s">
        <v>11</v>
      </c>
      <c r="D121" s="16">
        <f>D143</f>
        <v>510.11</v>
      </c>
      <c r="E121" s="17"/>
      <c r="F121" s="17"/>
    </row>
    <row r="122" spans="1:6" ht="30" x14ac:dyDescent="0.25">
      <c r="A122" s="42">
        <v>3</v>
      </c>
      <c r="B122" s="14" t="s">
        <v>12</v>
      </c>
      <c r="C122" s="18" t="s">
        <v>13</v>
      </c>
      <c r="D122" s="16">
        <f>D143*1*(1.5+0.09+0.15-0.1)*0.7</f>
        <v>585.60627999999997</v>
      </c>
      <c r="E122" s="17"/>
      <c r="F122" s="17"/>
    </row>
    <row r="123" spans="1:6" ht="30" x14ac:dyDescent="0.25">
      <c r="A123" s="42">
        <v>3.1</v>
      </c>
      <c r="B123" s="14" t="s">
        <v>14</v>
      </c>
      <c r="C123" s="18" t="s">
        <v>13</v>
      </c>
      <c r="D123" s="16">
        <f>0.7*D122</f>
        <v>409.92439599999994</v>
      </c>
      <c r="E123" s="17"/>
      <c r="F123" s="17"/>
    </row>
    <row r="124" spans="1:6" ht="30" x14ac:dyDescent="0.25">
      <c r="A124" s="42">
        <v>3.2</v>
      </c>
      <c r="B124" s="14" t="s">
        <v>15</v>
      </c>
      <c r="C124" s="18" t="s">
        <v>13</v>
      </c>
      <c r="D124" s="16">
        <f>0.3*D122</f>
        <v>175.681884</v>
      </c>
      <c r="E124" s="17"/>
      <c r="F124" s="17"/>
    </row>
    <row r="125" spans="1:6" ht="30" x14ac:dyDescent="0.25">
      <c r="A125" s="44">
        <v>4</v>
      </c>
      <c r="B125" s="14" t="s">
        <v>16</v>
      </c>
      <c r="C125" s="18" t="s">
        <v>13</v>
      </c>
      <c r="D125" s="16">
        <f>D143*1*(1.5+0.09+0.15-0.1)*0.3</f>
        <v>250.97411999999997</v>
      </c>
      <c r="E125" s="17"/>
      <c r="F125" s="17"/>
    </row>
    <row r="126" spans="1:6" ht="30" x14ac:dyDescent="0.25">
      <c r="A126" s="42">
        <v>4.0999999999999996</v>
      </c>
      <c r="B126" s="14" t="s">
        <v>17</v>
      </c>
      <c r="C126" s="18" t="s">
        <v>13</v>
      </c>
      <c r="D126" s="16">
        <f>0.7*D125</f>
        <v>175.68188399999997</v>
      </c>
      <c r="E126" s="17"/>
      <c r="F126" s="17"/>
    </row>
    <row r="127" spans="1:6" ht="30" x14ac:dyDescent="0.25">
      <c r="A127" s="42">
        <v>4.2</v>
      </c>
      <c r="B127" s="14" t="s">
        <v>18</v>
      </c>
      <c r="C127" s="18" t="s">
        <v>13</v>
      </c>
      <c r="D127" s="16">
        <f>0.3*D125</f>
        <v>75.292235999999988</v>
      </c>
      <c r="E127" s="17"/>
      <c r="F127" s="17"/>
    </row>
    <row r="128" spans="1:6" ht="30" x14ac:dyDescent="0.25">
      <c r="A128" s="45">
        <v>5</v>
      </c>
      <c r="B128" s="19" t="s">
        <v>19</v>
      </c>
      <c r="C128" s="18" t="s">
        <v>13</v>
      </c>
      <c r="D128" s="20">
        <f>SUM(D125)</f>
        <v>250.97411999999997</v>
      </c>
      <c r="E128" s="17"/>
      <c r="F128" s="17"/>
    </row>
    <row r="129" spans="1:6" x14ac:dyDescent="0.25">
      <c r="A129" s="44">
        <v>6</v>
      </c>
      <c r="B129" s="19" t="s">
        <v>20</v>
      </c>
      <c r="C129" s="18" t="s">
        <v>13</v>
      </c>
      <c r="D129" s="16">
        <f>D122+D125</f>
        <v>836.58039999999994</v>
      </c>
      <c r="E129" s="17"/>
      <c r="F129" s="17"/>
    </row>
    <row r="130" spans="1:6" x14ac:dyDescent="0.25">
      <c r="A130" s="45">
        <v>7</v>
      </c>
      <c r="B130" s="19" t="s">
        <v>21</v>
      </c>
      <c r="C130" s="18" t="s">
        <v>13</v>
      </c>
      <c r="D130" s="16">
        <f>D129</f>
        <v>836.58039999999994</v>
      </c>
      <c r="E130" s="17"/>
      <c r="F130" s="17"/>
    </row>
    <row r="131" spans="1:6" x14ac:dyDescent="0.25">
      <c r="A131" s="44">
        <v>8</v>
      </c>
      <c r="B131" s="19" t="s">
        <v>22</v>
      </c>
      <c r="C131" s="18" t="s">
        <v>13</v>
      </c>
      <c r="D131" s="16">
        <f>D130</f>
        <v>836.58039999999994</v>
      </c>
      <c r="E131" s="17"/>
      <c r="F131" s="17"/>
    </row>
    <row r="132" spans="1:6" x14ac:dyDescent="0.25">
      <c r="A132" s="45">
        <v>9</v>
      </c>
      <c r="B132" s="21" t="s">
        <v>23</v>
      </c>
      <c r="C132" s="18" t="s">
        <v>11</v>
      </c>
      <c r="D132" s="16">
        <f>2*D143*(1.5+0.09+0.15-0.1)</f>
        <v>1673.1607999999999</v>
      </c>
      <c r="E132" s="17"/>
      <c r="F132" s="17"/>
    </row>
    <row r="133" spans="1:6" x14ac:dyDescent="0.25">
      <c r="A133" s="44">
        <v>10</v>
      </c>
      <c r="B133" s="19" t="s">
        <v>24</v>
      </c>
      <c r="C133" s="18" t="s">
        <v>13</v>
      </c>
      <c r="D133" s="16">
        <f>D135+D136</f>
        <v>229.54949999999997</v>
      </c>
      <c r="E133" s="17"/>
      <c r="F133" s="17"/>
    </row>
    <row r="134" spans="1:6" x14ac:dyDescent="0.25">
      <c r="A134" s="45">
        <v>11</v>
      </c>
      <c r="B134" s="19" t="s">
        <v>25</v>
      </c>
      <c r="C134" s="18" t="s">
        <v>13</v>
      </c>
      <c r="D134" s="16">
        <f>D135+D136</f>
        <v>229.54949999999997</v>
      </c>
      <c r="E134" s="17"/>
      <c r="F134" s="17"/>
    </row>
    <row r="135" spans="1:6" x14ac:dyDescent="0.25">
      <c r="A135" s="44">
        <v>12</v>
      </c>
      <c r="B135" s="14" t="s">
        <v>26</v>
      </c>
      <c r="C135" s="18" t="s">
        <v>13</v>
      </c>
      <c r="D135" s="16">
        <f>D143*0.15*1</f>
        <v>76.516499999999994</v>
      </c>
      <c r="E135" s="17"/>
      <c r="F135" s="17"/>
    </row>
    <row r="136" spans="1:6" x14ac:dyDescent="0.25">
      <c r="A136" s="45">
        <v>13</v>
      </c>
      <c r="B136" s="14" t="s">
        <v>27</v>
      </c>
      <c r="C136" s="18" t="s">
        <v>13</v>
      </c>
      <c r="D136" s="16">
        <f>D143*0.3*1</f>
        <v>153.03299999999999</v>
      </c>
      <c r="E136" s="17"/>
      <c r="F136" s="17"/>
    </row>
    <row r="137" spans="1:6" x14ac:dyDescent="0.25">
      <c r="A137" s="44">
        <v>14</v>
      </c>
      <c r="B137" s="19" t="s">
        <v>28</v>
      </c>
      <c r="C137" s="18" t="s">
        <v>13</v>
      </c>
      <c r="D137" s="16">
        <f>D133</f>
        <v>229.54949999999997</v>
      </c>
      <c r="E137" s="17"/>
      <c r="F137" s="17"/>
    </row>
    <row r="138" spans="1:6" x14ac:dyDescent="0.25">
      <c r="A138" s="45">
        <v>15</v>
      </c>
      <c r="B138" s="19" t="s">
        <v>29</v>
      </c>
      <c r="C138" s="18" t="s">
        <v>13</v>
      </c>
      <c r="D138" s="16">
        <f>D129-D133-D157-D158</f>
        <v>377.48140000000001</v>
      </c>
      <c r="E138" s="17"/>
      <c r="F138" s="17"/>
    </row>
    <row r="139" spans="1:6" x14ac:dyDescent="0.25">
      <c r="A139" s="44">
        <v>16</v>
      </c>
      <c r="B139" s="19" t="s">
        <v>30</v>
      </c>
      <c r="C139" s="18" t="s">
        <v>13</v>
      </c>
      <c r="D139" s="16">
        <f>D138</f>
        <v>377.48140000000001</v>
      </c>
      <c r="E139" s="17"/>
      <c r="F139" s="17"/>
    </row>
    <row r="140" spans="1:6" ht="30" x14ac:dyDescent="0.25">
      <c r="A140" s="45">
        <v>17</v>
      </c>
      <c r="B140" s="19" t="s">
        <v>31</v>
      </c>
      <c r="C140" s="18" t="s">
        <v>13</v>
      </c>
      <c r="D140" s="20">
        <f>D138</f>
        <v>377.48140000000001</v>
      </c>
      <c r="E140" s="17"/>
      <c r="F140" s="17"/>
    </row>
    <row r="141" spans="1:6" x14ac:dyDescent="0.25">
      <c r="A141" s="44">
        <v>18</v>
      </c>
      <c r="B141" s="22" t="s">
        <v>32</v>
      </c>
      <c r="C141" s="18" t="s">
        <v>13</v>
      </c>
      <c r="D141" s="16">
        <f>D121*0.12</f>
        <v>61.213200000000001</v>
      </c>
      <c r="E141" s="17"/>
      <c r="F141" s="17"/>
    </row>
    <row r="142" spans="1:6" ht="30" x14ac:dyDescent="0.25">
      <c r="A142" s="45">
        <v>19</v>
      </c>
      <c r="B142" s="14" t="s">
        <v>33</v>
      </c>
      <c r="C142" s="18" t="s">
        <v>13</v>
      </c>
      <c r="D142" s="16">
        <f>D141</f>
        <v>61.213200000000001</v>
      </c>
      <c r="E142" s="17"/>
      <c r="F142" s="17"/>
    </row>
    <row r="143" spans="1:6" ht="30" x14ac:dyDescent="0.25">
      <c r="A143" s="44">
        <v>20</v>
      </c>
      <c r="B143" s="23" t="s">
        <v>83</v>
      </c>
      <c r="C143" s="18" t="s">
        <v>9</v>
      </c>
      <c r="D143" s="25">
        <f>486.11+13+11</f>
        <v>510.11</v>
      </c>
      <c r="E143" s="17"/>
      <c r="F143" s="17"/>
    </row>
    <row r="144" spans="1:6" x14ac:dyDescent="0.25">
      <c r="A144" s="45">
        <v>21</v>
      </c>
      <c r="B144" s="27" t="s">
        <v>84</v>
      </c>
      <c r="C144" s="18" t="s">
        <v>37</v>
      </c>
      <c r="D144" s="25">
        <v>5</v>
      </c>
      <c r="E144" s="17"/>
      <c r="F144" s="17"/>
    </row>
    <row r="145" spans="1:6" x14ac:dyDescent="0.25">
      <c r="A145" s="44">
        <v>22</v>
      </c>
      <c r="B145" s="27" t="s">
        <v>50</v>
      </c>
      <c r="C145" s="18" t="s">
        <v>37</v>
      </c>
      <c r="D145" s="25">
        <v>7</v>
      </c>
      <c r="E145" s="17"/>
      <c r="F145" s="17"/>
    </row>
    <row r="146" spans="1:6" ht="30" x14ac:dyDescent="0.25">
      <c r="A146" s="45">
        <v>23</v>
      </c>
      <c r="B146" s="23" t="s">
        <v>56</v>
      </c>
      <c r="C146" s="18" t="s">
        <v>37</v>
      </c>
      <c r="D146" s="25">
        <v>5</v>
      </c>
      <c r="E146" s="17"/>
      <c r="F146" s="17"/>
    </row>
    <row r="147" spans="1:6" ht="30" x14ac:dyDescent="0.25">
      <c r="A147" s="44">
        <v>24</v>
      </c>
      <c r="B147" s="27" t="s">
        <v>85</v>
      </c>
      <c r="C147" s="18" t="s">
        <v>37</v>
      </c>
      <c r="D147" s="25">
        <v>1</v>
      </c>
      <c r="E147" s="17"/>
      <c r="F147" s="17"/>
    </row>
    <row r="148" spans="1:6" ht="30" x14ac:dyDescent="0.25">
      <c r="A148" s="45">
        <v>25</v>
      </c>
      <c r="B148" s="27" t="s">
        <v>46</v>
      </c>
      <c r="C148" s="18" t="s">
        <v>37</v>
      </c>
      <c r="D148" s="25">
        <v>3</v>
      </c>
      <c r="E148" s="17"/>
      <c r="F148" s="17"/>
    </row>
    <row r="149" spans="1:6" x14ac:dyDescent="0.25">
      <c r="A149" s="44">
        <v>26</v>
      </c>
      <c r="B149" s="33" t="s">
        <v>47</v>
      </c>
      <c r="C149" s="18" t="s">
        <v>37</v>
      </c>
      <c r="D149" s="25">
        <v>12</v>
      </c>
      <c r="E149" s="17"/>
      <c r="F149" s="17"/>
    </row>
    <row r="150" spans="1:6" x14ac:dyDescent="0.25">
      <c r="A150" s="45">
        <v>27</v>
      </c>
      <c r="B150" s="34" t="s">
        <v>86</v>
      </c>
      <c r="C150" s="18" t="s">
        <v>37</v>
      </c>
      <c r="D150" s="25">
        <v>2</v>
      </c>
      <c r="E150" s="17"/>
      <c r="F150" s="17"/>
    </row>
    <row r="151" spans="1:6" ht="30" x14ac:dyDescent="0.25">
      <c r="A151" s="44">
        <v>28</v>
      </c>
      <c r="B151" s="27" t="s">
        <v>49</v>
      </c>
      <c r="C151" s="18" t="s">
        <v>37</v>
      </c>
      <c r="D151" s="25">
        <v>7</v>
      </c>
      <c r="E151" s="17"/>
      <c r="F151" s="17"/>
    </row>
    <row r="152" spans="1:6" x14ac:dyDescent="0.25">
      <c r="A152" s="45">
        <v>29</v>
      </c>
      <c r="B152" s="23" t="s">
        <v>38</v>
      </c>
      <c r="C152" s="18" t="s">
        <v>37</v>
      </c>
      <c r="D152" s="26">
        <f>D143/6+17</f>
        <v>102.01833333333333</v>
      </c>
      <c r="E152" s="17"/>
      <c r="F152" s="17"/>
    </row>
    <row r="153" spans="1:6" x14ac:dyDescent="0.25">
      <c r="A153" s="44">
        <v>30</v>
      </c>
      <c r="B153" s="19" t="s">
        <v>60</v>
      </c>
      <c r="C153" s="18" t="s">
        <v>9</v>
      </c>
      <c r="D153" s="16">
        <f>D143</f>
        <v>510.11</v>
      </c>
      <c r="E153" s="17"/>
      <c r="F153" s="17"/>
    </row>
    <row r="154" spans="1:6" x14ac:dyDescent="0.25">
      <c r="A154" s="45">
        <v>31</v>
      </c>
      <c r="B154" s="35" t="s">
        <v>61</v>
      </c>
      <c r="C154" s="18" t="s">
        <v>9</v>
      </c>
      <c r="D154" s="16">
        <f>D143</f>
        <v>510.11</v>
      </c>
      <c r="E154" s="17"/>
      <c r="F154" s="17"/>
    </row>
    <row r="155" spans="1:6" x14ac:dyDescent="0.25">
      <c r="A155" s="44">
        <v>32</v>
      </c>
      <c r="B155" s="36" t="s">
        <v>62</v>
      </c>
      <c r="C155" s="18" t="s">
        <v>37</v>
      </c>
      <c r="D155" s="16">
        <v>5</v>
      </c>
      <c r="E155" s="17"/>
      <c r="F155" s="17"/>
    </row>
    <row r="156" spans="1:6" x14ac:dyDescent="0.25">
      <c r="A156" s="45">
        <v>33</v>
      </c>
      <c r="B156" s="28" t="s">
        <v>63</v>
      </c>
      <c r="C156" s="18" t="s">
        <v>37</v>
      </c>
      <c r="D156" s="16">
        <v>5</v>
      </c>
      <c r="E156" s="17"/>
      <c r="F156" s="17"/>
    </row>
    <row r="157" spans="1:6" ht="30" x14ac:dyDescent="0.25">
      <c r="A157" s="44">
        <v>34</v>
      </c>
      <c r="B157" s="19" t="s">
        <v>64</v>
      </c>
      <c r="C157" s="18" t="s">
        <v>13</v>
      </c>
      <c r="D157" s="20">
        <f>D143*0.4*1</f>
        <v>204.04400000000001</v>
      </c>
      <c r="E157" s="17"/>
      <c r="F157" s="17"/>
    </row>
    <row r="158" spans="1:6" ht="30" x14ac:dyDescent="0.25">
      <c r="A158" s="45">
        <v>35</v>
      </c>
      <c r="B158" s="19" t="s">
        <v>65</v>
      </c>
      <c r="C158" s="18" t="s">
        <v>13</v>
      </c>
      <c r="D158" s="16">
        <f>D143*0.05*1</f>
        <v>25.505500000000001</v>
      </c>
      <c r="E158" s="17"/>
      <c r="F158" s="17"/>
    </row>
    <row r="159" spans="1:6" x14ac:dyDescent="0.25">
      <c r="A159" s="44">
        <v>36</v>
      </c>
      <c r="B159" s="19" t="s">
        <v>66</v>
      </c>
      <c r="C159" s="18" t="s">
        <v>67</v>
      </c>
      <c r="D159" s="16">
        <f>D160*0.05*2.4</f>
        <v>76.516500000000008</v>
      </c>
      <c r="E159" s="17"/>
      <c r="F159" s="17"/>
    </row>
    <row r="160" spans="1:6" x14ac:dyDescent="0.25">
      <c r="A160" s="45">
        <v>37</v>
      </c>
      <c r="B160" s="19" t="s">
        <v>68</v>
      </c>
      <c r="C160" s="18" t="s">
        <v>11</v>
      </c>
      <c r="D160" s="16">
        <f>D121*1.25</f>
        <v>637.63750000000005</v>
      </c>
      <c r="E160" s="17"/>
      <c r="F160" s="17"/>
    </row>
    <row r="161" spans="1:6" x14ac:dyDescent="0.25">
      <c r="A161" s="44">
        <v>38</v>
      </c>
      <c r="B161" s="19" t="s">
        <v>69</v>
      </c>
      <c r="C161" s="18" t="s">
        <v>67</v>
      </c>
      <c r="D161" s="16">
        <f>D153*8*0.04*2.4-D203</f>
        <v>385.52678400000002</v>
      </c>
      <c r="E161" s="17"/>
      <c r="F161" s="17"/>
    </row>
    <row r="162" spans="1:6" ht="30" x14ac:dyDescent="0.25">
      <c r="A162" s="45">
        <v>39</v>
      </c>
      <c r="B162" s="19" t="s">
        <v>70</v>
      </c>
      <c r="C162" s="18" t="s">
        <v>9</v>
      </c>
      <c r="D162" s="16">
        <f>D143</f>
        <v>510.11</v>
      </c>
      <c r="E162" s="17"/>
      <c r="F162" s="17"/>
    </row>
    <row r="163" spans="1:6" ht="30.75" thickBot="1" x14ac:dyDescent="0.3">
      <c r="A163" s="59">
        <v>40</v>
      </c>
      <c r="B163" s="29" t="s">
        <v>71</v>
      </c>
      <c r="C163" s="30" t="s">
        <v>9</v>
      </c>
      <c r="D163" s="31">
        <f>D143</f>
        <v>510.11</v>
      </c>
      <c r="E163" s="56"/>
      <c r="F163" s="56"/>
    </row>
    <row r="164" spans="1:6" ht="15.75" thickBot="1" x14ac:dyDescent="0.3">
      <c r="A164" s="70"/>
      <c r="B164" s="71"/>
      <c r="C164" s="71"/>
      <c r="D164" s="71"/>
      <c r="E164" s="71"/>
      <c r="F164" s="72"/>
    </row>
    <row r="165" spans="1:6" ht="15.75" thickBot="1" x14ac:dyDescent="0.3">
      <c r="A165" s="46" t="s">
        <v>72</v>
      </c>
      <c r="B165" s="67" t="s">
        <v>73</v>
      </c>
      <c r="C165" s="68"/>
      <c r="D165" s="68"/>
      <c r="E165" s="68"/>
      <c r="F165" s="69"/>
    </row>
    <row r="166" spans="1:6" ht="15.75" thickBot="1" x14ac:dyDescent="0.3">
      <c r="A166" s="47" t="s">
        <v>4</v>
      </c>
      <c r="B166" s="8" t="s">
        <v>5</v>
      </c>
      <c r="C166" s="8" t="s">
        <v>6</v>
      </c>
      <c r="D166" s="32" t="s">
        <v>91</v>
      </c>
      <c r="E166" s="13"/>
      <c r="F166" s="13"/>
    </row>
    <row r="167" spans="1:6" x14ac:dyDescent="0.25">
      <c r="A167" s="43">
        <v>1</v>
      </c>
      <c r="B167" s="10" t="s">
        <v>8</v>
      </c>
      <c r="C167" s="11" t="s">
        <v>9</v>
      </c>
      <c r="D167" s="12">
        <v>130</v>
      </c>
      <c r="E167" s="17"/>
      <c r="F167" s="17"/>
    </row>
    <row r="168" spans="1:6" x14ac:dyDescent="0.25">
      <c r="A168" s="44">
        <v>2</v>
      </c>
      <c r="B168" s="14" t="s">
        <v>10</v>
      </c>
      <c r="C168" s="15" t="s">
        <v>11</v>
      </c>
      <c r="D168" s="16">
        <v>52.000000000000007</v>
      </c>
      <c r="E168" s="17"/>
      <c r="F168" s="17"/>
    </row>
    <row r="169" spans="1:6" ht="30" x14ac:dyDescent="0.25">
      <c r="A169" s="42">
        <v>3</v>
      </c>
      <c r="B169" s="14" t="s">
        <v>12</v>
      </c>
      <c r="C169" s="18" t="s">
        <v>13</v>
      </c>
      <c r="D169" s="16">
        <v>143.29756</v>
      </c>
      <c r="E169" s="17"/>
      <c r="F169" s="17"/>
    </row>
    <row r="170" spans="1:6" ht="30" x14ac:dyDescent="0.25">
      <c r="A170" s="42">
        <v>3.1</v>
      </c>
      <c r="B170" s="14" t="s">
        <v>14</v>
      </c>
      <c r="C170" s="18" t="s">
        <v>13</v>
      </c>
      <c r="D170" s="16">
        <v>100.30829199999998</v>
      </c>
      <c r="E170" s="17"/>
      <c r="F170" s="17"/>
    </row>
    <row r="171" spans="1:6" ht="30" x14ac:dyDescent="0.25">
      <c r="A171" s="42">
        <v>3.2</v>
      </c>
      <c r="B171" s="14" t="s">
        <v>15</v>
      </c>
      <c r="C171" s="18" t="s">
        <v>13</v>
      </c>
      <c r="D171" s="16">
        <v>42.989267999999996</v>
      </c>
      <c r="E171" s="17"/>
      <c r="F171" s="17"/>
    </row>
    <row r="172" spans="1:6" ht="30" x14ac:dyDescent="0.25">
      <c r="A172" s="44">
        <v>4</v>
      </c>
      <c r="B172" s="14" t="s">
        <v>16</v>
      </c>
      <c r="C172" s="18" t="s">
        <v>13</v>
      </c>
      <c r="D172" s="16">
        <v>64.052999999999997</v>
      </c>
      <c r="E172" s="17"/>
      <c r="F172" s="17"/>
    </row>
    <row r="173" spans="1:6" ht="30" x14ac:dyDescent="0.25">
      <c r="A173" s="42">
        <v>4.0999999999999996</v>
      </c>
      <c r="B173" s="14" t="s">
        <v>17</v>
      </c>
      <c r="C173" s="18" t="s">
        <v>13</v>
      </c>
      <c r="D173" s="16">
        <f>0.7*D172</f>
        <v>44.837099999999992</v>
      </c>
      <c r="E173" s="17"/>
      <c r="F173" s="17"/>
    </row>
    <row r="174" spans="1:6" ht="30" x14ac:dyDescent="0.25">
      <c r="A174" s="42">
        <v>4.2</v>
      </c>
      <c r="B174" s="14" t="s">
        <v>18</v>
      </c>
      <c r="C174" s="18" t="s">
        <v>13</v>
      </c>
      <c r="D174" s="16">
        <f>0.3*D172</f>
        <v>19.215899999999998</v>
      </c>
      <c r="E174" s="17"/>
      <c r="F174" s="17"/>
    </row>
    <row r="175" spans="1:6" ht="30" x14ac:dyDescent="0.25">
      <c r="A175" s="45">
        <v>5</v>
      </c>
      <c r="B175" s="19" t="s">
        <v>19</v>
      </c>
      <c r="C175" s="18" t="s">
        <v>13</v>
      </c>
      <c r="D175" s="20">
        <f>SUM(D172)</f>
        <v>64.052999999999997</v>
      </c>
      <c r="E175" s="17"/>
      <c r="F175" s="17"/>
    </row>
    <row r="176" spans="1:6" x14ac:dyDescent="0.25">
      <c r="A176" s="44">
        <v>6</v>
      </c>
      <c r="B176" s="19" t="s">
        <v>20</v>
      </c>
      <c r="C176" s="18" t="s">
        <v>13</v>
      </c>
      <c r="D176" s="16">
        <f>D169+D172</f>
        <v>207.35056</v>
      </c>
      <c r="E176" s="17"/>
      <c r="F176" s="17"/>
    </row>
    <row r="177" spans="1:6" x14ac:dyDescent="0.25">
      <c r="A177" s="42">
        <v>7</v>
      </c>
      <c r="B177" s="19" t="s">
        <v>21</v>
      </c>
      <c r="C177" s="18" t="s">
        <v>13</v>
      </c>
      <c r="D177" s="16">
        <v>207.35055999999997</v>
      </c>
      <c r="E177" s="17"/>
      <c r="F177" s="17"/>
    </row>
    <row r="178" spans="1:6" x14ac:dyDescent="0.25">
      <c r="A178" s="44">
        <v>8</v>
      </c>
      <c r="B178" s="19" t="s">
        <v>22</v>
      </c>
      <c r="C178" s="18" t="s">
        <v>13</v>
      </c>
      <c r="D178" s="16">
        <v>207.35055999999997</v>
      </c>
      <c r="E178" s="17"/>
      <c r="F178" s="17"/>
    </row>
    <row r="179" spans="1:6" x14ac:dyDescent="0.25">
      <c r="A179" s="42">
        <v>9</v>
      </c>
      <c r="B179" s="21" t="s">
        <v>23</v>
      </c>
      <c r="C179" s="18" t="s">
        <v>11</v>
      </c>
      <c r="D179" s="16">
        <v>511.77699999999993</v>
      </c>
      <c r="E179" s="17"/>
      <c r="F179" s="17"/>
    </row>
    <row r="180" spans="1:6" x14ac:dyDescent="0.25">
      <c r="A180" s="44">
        <v>10</v>
      </c>
      <c r="B180" s="19" t="s">
        <v>24</v>
      </c>
      <c r="C180" s="18" t="s">
        <v>13</v>
      </c>
      <c r="D180" s="16">
        <v>58.230000000000004</v>
      </c>
      <c r="E180" s="17"/>
      <c r="F180" s="17"/>
    </row>
    <row r="181" spans="1:6" x14ac:dyDescent="0.25">
      <c r="A181" s="42">
        <v>11</v>
      </c>
      <c r="B181" s="19" t="s">
        <v>25</v>
      </c>
      <c r="C181" s="18" t="s">
        <v>13</v>
      </c>
      <c r="D181" s="16">
        <v>58.230000000000004</v>
      </c>
      <c r="E181" s="17"/>
      <c r="F181" s="17"/>
    </row>
    <row r="182" spans="1:6" x14ac:dyDescent="0.25">
      <c r="A182" s="44">
        <v>12</v>
      </c>
      <c r="B182" s="14" t="s">
        <v>26</v>
      </c>
      <c r="C182" s="18" t="s">
        <v>13</v>
      </c>
      <c r="D182" s="16">
        <v>19.410000000000004</v>
      </c>
      <c r="E182" s="17"/>
      <c r="F182" s="17"/>
    </row>
    <row r="183" spans="1:6" x14ac:dyDescent="0.25">
      <c r="A183" s="42">
        <v>13</v>
      </c>
      <c r="B183" s="14" t="s">
        <v>27</v>
      </c>
      <c r="C183" s="18" t="s">
        <v>13</v>
      </c>
      <c r="D183" s="16">
        <v>38.820000000000007</v>
      </c>
      <c r="E183" s="17"/>
      <c r="F183" s="17"/>
    </row>
    <row r="184" spans="1:6" x14ac:dyDescent="0.25">
      <c r="A184" s="44">
        <v>14</v>
      </c>
      <c r="B184" s="19" t="s">
        <v>28</v>
      </c>
      <c r="C184" s="18" t="s">
        <v>13</v>
      </c>
      <c r="D184" s="16">
        <v>58.230000000000004</v>
      </c>
      <c r="E184" s="17"/>
      <c r="F184" s="17"/>
    </row>
    <row r="185" spans="1:6" x14ac:dyDescent="0.25">
      <c r="A185" s="42">
        <v>15</v>
      </c>
      <c r="B185" s="19" t="s">
        <v>29</v>
      </c>
      <c r="C185" s="18" t="s">
        <v>13</v>
      </c>
      <c r="D185" s="16">
        <v>90.890559999999979</v>
      </c>
      <c r="E185" s="17"/>
      <c r="F185" s="17"/>
    </row>
    <row r="186" spans="1:6" x14ac:dyDescent="0.25">
      <c r="A186" s="44">
        <v>16</v>
      </c>
      <c r="B186" s="19" t="s">
        <v>30</v>
      </c>
      <c r="C186" s="18" t="s">
        <v>13</v>
      </c>
      <c r="D186" s="16">
        <v>90.890559999999979</v>
      </c>
      <c r="E186" s="17"/>
      <c r="F186" s="17"/>
    </row>
    <row r="187" spans="1:6" ht="30" x14ac:dyDescent="0.25">
      <c r="A187" s="42">
        <v>17</v>
      </c>
      <c r="B187" s="19" t="s">
        <v>31</v>
      </c>
      <c r="C187" s="18" t="s">
        <v>13</v>
      </c>
      <c r="D187" s="16">
        <v>90.890559999999979</v>
      </c>
      <c r="E187" s="17"/>
      <c r="F187" s="17"/>
    </row>
    <row r="188" spans="1:6" x14ac:dyDescent="0.25">
      <c r="A188" s="44">
        <v>18</v>
      </c>
      <c r="B188" s="22" t="s">
        <v>32</v>
      </c>
      <c r="C188" s="18" t="s">
        <v>13</v>
      </c>
      <c r="D188" s="16">
        <v>6.2400000000000011</v>
      </c>
      <c r="E188" s="17"/>
      <c r="F188" s="17"/>
    </row>
    <row r="189" spans="1:6" ht="30" x14ac:dyDescent="0.25">
      <c r="A189" s="42">
        <v>19</v>
      </c>
      <c r="B189" s="14" t="s">
        <v>33</v>
      </c>
      <c r="C189" s="18" t="s">
        <v>13</v>
      </c>
      <c r="D189" s="16">
        <v>6.2400000000000011</v>
      </c>
      <c r="E189" s="17"/>
      <c r="F189" s="17"/>
    </row>
    <row r="190" spans="1:6" x14ac:dyDescent="0.25">
      <c r="A190" s="44">
        <v>20</v>
      </c>
      <c r="B190" s="19" t="s">
        <v>74</v>
      </c>
      <c r="C190" s="18" t="s">
        <v>9</v>
      </c>
      <c r="D190" s="16">
        <v>161.75</v>
      </c>
      <c r="E190" s="17"/>
      <c r="F190" s="17"/>
    </row>
    <row r="191" spans="1:6" x14ac:dyDescent="0.25">
      <c r="A191" s="42">
        <v>21</v>
      </c>
      <c r="B191" s="19" t="s">
        <v>87</v>
      </c>
      <c r="C191" s="18" t="s">
        <v>37</v>
      </c>
      <c r="D191" s="16">
        <v>23</v>
      </c>
      <c r="E191" s="17"/>
      <c r="F191" s="17"/>
    </row>
    <row r="192" spans="1:6" x14ac:dyDescent="0.25">
      <c r="A192" s="44">
        <v>22</v>
      </c>
      <c r="B192" s="19" t="s">
        <v>76</v>
      </c>
      <c r="C192" s="18" t="s">
        <v>37</v>
      </c>
      <c r="D192" s="16">
        <v>23</v>
      </c>
      <c r="E192" s="17"/>
      <c r="F192" s="17"/>
    </row>
    <row r="193" spans="1:6" x14ac:dyDescent="0.25">
      <c r="A193" s="42">
        <v>23</v>
      </c>
      <c r="B193" s="19" t="s">
        <v>77</v>
      </c>
      <c r="C193" s="18" t="s">
        <v>37</v>
      </c>
      <c r="D193" s="16">
        <v>23</v>
      </c>
      <c r="E193" s="17"/>
      <c r="F193" s="17"/>
    </row>
    <row r="194" spans="1:6" x14ac:dyDescent="0.25">
      <c r="A194" s="44">
        <v>24</v>
      </c>
      <c r="B194" s="19" t="s">
        <v>78</v>
      </c>
      <c r="C194" s="18" t="s">
        <v>37</v>
      </c>
      <c r="D194" s="16">
        <v>23</v>
      </c>
      <c r="E194" s="17"/>
      <c r="F194" s="17"/>
    </row>
    <row r="195" spans="1:6" x14ac:dyDescent="0.25">
      <c r="A195" s="42">
        <v>21</v>
      </c>
      <c r="B195" s="19" t="s">
        <v>60</v>
      </c>
      <c r="C195" s="18" t="s">
        <v>9</v>
      </c>
      <c r="D195" s="16">
        <v>161.75</v>
      </c>
      <c r="E195" s="17"/>
      <c r="F195" s="17"/>
    </row>
    <row r="196" spans="1:6" x14ac:dyDescent="0.25">
      <c r="A196" s="44">
        <v>22</v>
      </c>
      <c r="B196" s="35" t="s">
        <v>61</v>
      </c>
      <c r="C196" s="18" t="s">
        <v>9</v>
      </c>
      <c r="D196" s="16">
        <v>161.75</v>
      </c>
      <c r="E196" s="17"/>
      <c r="F196" s="17"/>
    </row>
    <row r="197" spans="1:6" x14ac:dyDescent="0.25">
      <c r="A197" s="42">
        <v>23</v>
      </c>
      <c r="B197" s="36" t="s">
        <v>62</v>
      </c>
      <c r="C197" s="18" t="s">
        <v>37</v>
      </c>
      <c r="D197" s="16">
        <v>23</v>
      </c>
      <c r="E197" s="17"/>
      <c r="F197" s="17"/>
    </row>
    <row r="198" spans="1:6" x14ac:dyDescent="0.25">
      <c r="A198" s="44">
        <v>24</v>
      </c>
      <c r="B198" s="28" t="s">
        <v>63</v>
      </c>
      <c r="C198" s="18" t="s">
        <v>37</v>
      </c>
      <c r="D198" s="16">
        <v>23</v>
      </c>
      <c r="E198" s="17"/>
      <c r="F198" s="17"/>
    </row>
    <row r="199" spans="1:6" ht="30" x14ac:dyDescent="0.25">
      <c r="A199" s="42">
        <v>25</v>
      </c>
      <c r="B199" s="19" t="s">
        <v>64</v>
      </c>
      <c r="C199" s="18" t="s">
        <v>13</v>
      </c>
      <c r="D199" s="16">
        <v>51.760000000000005</v>
      </c>
      <c r="E199" s="17"/>
      <c r="F199" s="17"/>
    </row>
    <row r="200" spans="1:6" ht="30" x14ac:dyDescent="0.25">
      <c r="A200" s="44">
        <v>26</v>
      </c>
      <c r="B200" s="19" t="s">
        <v>65</v>
      </c>
      <c r="C200" s="18" t="s">
        <v>13</v>
      </c>
      <c r="D200" s="16">
        <v>6.4700000000000006</v>
      </c>
      <c r="E200" s="17"/>
      <c r="F200" s="17"/>
    </row>
    <row r="201" spans="1:6" x14ac:dyDescent="0.25">
      <c r="A201" s="42">
        <v>27</v>
      </c>
      <c r="B201" s="19" t="s">
        <v>66</v>
      </c>
      <c r="C201" s="18" t="s">
        <v>67</v>
      </c>
      <c r="D201" s="16">
        <v>7.7971200000000014</v>
      </c>
      <c r="E201" s="17"/>
      <c r="F201" s="17"/>
    </row>
    <row r="202" spans="1:6" x14ac:dyDescent="0.25">
      <c r="A202" s="44">
        <v>28</v>
      </c>
      <c r="B202" s="19" t="s">
        <v>68</v>
      </c>
      <c r="C202" s="18" t="s">
        <v>11</v>
      </c>
      <c r="D202" s="16">
        <v>64.975999999999999</v>
      </c>
      <c r="E202" s="17"/>
      <c r="F202" s="17"/>
    </row>
    <row r="203" spans="1:6" x14ac:dyDescent="0.25">
      <c r="A203" s="42">
        <v>29</v>
      </c>
      <c r="B203" s="19" t="s">
        <v>69</v>
      </c>
      <c r="C203" s="18" t="s">
        <v>67</v>
      </c>
      <c r="D203" s="16">
        <v>6.2376960000000015</v>
      </c>
      <c r="E203" s="17"/>
      <c r="F203" s="17"/>
    </row>
    <row r="204" spans="1:6" ht="30" x14ac:dyDescent="0.25">
      <c r="A204" s="44">
        <v>30</v>
      </c>
      <c r="B204" s="19" t="s">
        <v>79</v>
      </c>
      <c r="C204" s="18" t="s">
        <v>9</v>
      </c>
      <c r="D204" s="16">
        <v>42</v>
      </c>
      <c r="E204" s="17"/>
      <c r="F204" s="17"/>
    </row>
    <row r="205" spans="1:6" ht="30" x14ac:dyDescent="0.25">
      <c r="A205" s="42">
        <v>31</v>
      </c>
      <c r="B205" s="19" t="s">
        <v>80</v>
      </c>
      <c r="C205" s="18" t="s">
        <v>11</v>
      </c>
      <c r="D205" s="16">
        <v>46.57</v>
      </c>
      <c r="E205" s="17"/>
      <c r="F205" s="17"/>
    </row>
    <row r="206" spans="1:6" ht="30" x14ac:dyDescent="0.25">
      <c r="A206" s="44">
        <v>32</v>
      </c>
      <c r="B206" s="19" t="s">
        <v>70</v>
      </c>
      <c r="C206" s="18" t="s">
        <v>9</v>
      </c>
      <c r="D206" s="16">
        <v>161.75</v>
      </c>
      <c r="E206" s="17"/>
      <c r="F206" s="17"/>
    </row>
    <row r="207" spans="1:6" ht="30" x14ac:dyDescent="0.25">
      <c r="A207" s="59">
        <v>33</v>
      </c>
      <c r="B207" s="29" t="s">
        <v>71</v>
      </c>
      <c r="C207" s="30" t="s">
        <v>9</v>
      </c>
      <c r="D207" s="31">
        <v>161.75</v>
      </c>
      <c r="E207" s="56"/>
      <c r="F207" s="56"/>
    </row>
    <row r="208" spans="1:6" ht="15.75" thickBot="1" x14ac:dyDescent="0.3">
      <c r="A208" s="9"/>
      <c r="B208" s="76" t="s">
        <v>94</v>
      </c>
      <c r="C208" s="77"/>
      <c r="D208" s="77"/>
      <c r="E208" s="78"/>
      <c r="F208" s="9"/>
    </row>
    <row r="209" spans="1:6" x14ac:dyDescent="0.25">
      <c r="A209" s="1"/>
      <c r="B209" s="1"/>
      <c r="C209" s="1"/>
      <c r="D209" s="1"/>
      <c r="E209" s="1"/>
      <c r="F209" s="1"/>
    </row>
    <row r="210" spans="1:6" ht="19.5" x14ac:dyDescent="0.35">
      <c r="A210" s="1"/>
      <c r="B210" s="37" t="s">
        <v>88</v>
      </c>
      <c r="C210" s="38"/>
      <c r="D210" s="38"/>
      <c r="E210" s="38"/>
      <c r="F210" s="38"/>
    </row>
    <row r="211" spans="1:6" x14ac:dyDescent="0.25">
      <c r="A211" s="17">
        <v>1</v>
      </c>
      <c r="B211" s="39" t="s">
        <v>90</v>
      </c>
      <c r="C211" s="60" t="s">
        <v>94</v>
      </c>
      <c r="D211" s="61"/>
      <c r="E211" s="62"/>
      <c r="F211" s="39"/>
    </row>
    <row r="212" spans="1:6" ht="15.75" thickBot="1" x14ac:dyDescent="0.3">
      <c r="A212" s="17">
        <v>2</v>
      </c>
      <c r="B212" s="39" t="s">
        <v>89</v>
      </c>
      <c r="C212" s="60" t="s">
        <v>94</v>
      </c>
      <c r="D212" s="61"/>
      <c r="E212" s="62"/>
      <c r="F212" s="40"/>
    </row>
    <row r="213" spans="1:6" ht="19.5" x14ac:dyDescent="0.35">
      <c r="A213" s="17"/>
      <c r="B213" s="63" t="s">
        <v>95</v>
      </c>
      <c r="C213" s="64"/>
      <c r="D213" s="64"/>
      <c r="E213" s="65"/>
      <c r="F213" s="41"/>
    </row>
  </sheetData>
  <mergeCells count="12">
    <mergeCell ref="C211:E211"/>
    <mergeCell ref="C212:E212"/>
    <mergeCell ref="B213:E213"/>
    <mergeCell ref="A3:F3"/>
    <mergeCell ref="B165:F165"/>
    <mergeCell ref="A69:F69"/>
    <mergeCell ref="B113:E113"/>
    <mergeCell ref="A164:F164"/>
    <mergeCell ref="B208:E208"/>
    <mergeCell ref="B118:F118"/>
    <mergeCell ref="B8:F8"/>
    <mergeCell ref="B70:F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2018-01-08T10:00:54Z</dcterms:modified>
</cp:coreProperties>
</file>